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Desktop\4 школа\ПФХД +СОГЛАШЕНИЯ 2019год\ПФХД\2020 ГОД\январь\"/>
    </mc:Choice>
  </mc:AlternateContent>
  <bookViews>
    <workbookView xWindow="0" yWindow="0" windowWidth="27930" windowHeight="12060" activeTab="4"/>
  </bookViews>
  <sheets>
    <sheet name="расшифровка 4" sheetId="5" r:id="rId1"/>
    <sheet name="расшифровка 5" sheetId="7" r:id="rId2"/>
    <sheet name="расшифровка 6" sheetId="10" r:id="rId3"/>
    <sheet name="расшифровка 2" sheetId="8" r:id="rId4"/>
    <sheet name="ПРОВЕРКА" sheetId="6" r:id="rId5"/>
    <sheet name="ПЕЧАТЬ ПФХД" sheetId="9" r:id="rId6"/>
    <sheet name="ПЕЧАТЬ 2020" sheetId="12" r:id="rId7"/>
  </sheets>
  <definedNames>
    <definedName name="_xlnm.Print_Area" localSheetId="6">'ПЕЧАТЬ 2020'!$A$1:$N$71</definedName>
    <definedName name="_xlnm.Print_Area" localSheetId="5">'ПЕЧАТЬ ПФХД'!$A$1:$N$145</definedName>
    <definedName name="_xlnm.Print_Area" localSheetId="3">'расшифровка 2'!$A$1:$J$375</definedName>
    <definedName name="_xlnm.Print_Area" localSheetId="0">'расшифровка 4'!$A$1:$J$447</definedName>
    <definedName name="_xlnm.Print_Area" localSheetId="1">'расшифровка 5'!$A$1:$J$278</definedName>
    <definedName name="_xlnm.Print_Area" localSheetId="2">'расшифровка 6'!$A$1:$J$290</definedName>
  </definedNames>
  <calcPr calcId="152511"/>
</workbook>
</file>

<file path=xl/calcChain.xml><?xml version="1.0" encoding="utf-8"?>
<calcChain xmlns="http://schemas.openxmlformats.org/spreadsheetml/2006/main">
  <c r="I158" i="5" l="1"/>
  <c r="J158" i="5"/>
  <c r="H158" i="5"/>
  <c r="I47" i="12"/>
  <c r="I48" i="12"/>
  <c r="I49" i="12"/>
  <c r="I46" i="12"/>
  <c r="I143" i="5"/>
  <c r="J143" i="5"/>
  <c r="H143" i="5"/>
  <c r="C7" i="10"/>
  <c r="C7" i="7"/>
  <c r="G140" i="5"/>
  <c r="N25" i="12"/>
  <c r="J74" i="5"/>
  <c r="I74" i="5"/>
  <c r="H74" i="5"/>
  <c r="J70" i="5"/>
  <c r="I70" i="5"/>
  <c r="H70" i="5"/>
  <c r="H66" i="5"/>
  <c r="I66" i="5"/>
  <c r="J66" i="5"/>
  <c r="I49" i="5" l="1"/>
  <c r="J49" i="5"/>
  <c r="H49" i="5"/>
  <c r="I45" i="5"/>
  <c r="J45" i="5"/>
  <c r="H45" i="5"/>
  <c r="L28" i="9" l="1"/>
  <c r="L30" i="9"/>
  <c r="L35" i="9"/>
  <c r="L38" i="9"/>
  <c r="L37" i="9" s="1"/>
  <c r="K38" i="9"/>
  <c r="K37" i="9" s="1"/>
  <c r="K35" i="9"/>
  <c r="K30" i="9"/>
  <c r="K28" i="9"/>
  <c r="J66" i="6"/>
  <c r="I66" i="6"/>
  <c r="I429" i="5" l="1"/>
  <c r="J429" i="5"/>
  <c r="H429" i="5"/>
  <c r="I422" i="5"/>
  <c r="J422" i="5"/>
  <c r="H422" i="5"/>
  <c r="I362" i="8"/>
  <c r="J362" i="8"/>
  <c r="H362" i="8"/>
  <c r="I363" i="8"/>
  <c r="I366" i="8" s="1"/>
  <c r="J363" i="8"/>
  <c r="J366" i="8" s="1"/>
  <c r="H363" i="8"/>
  <c r="H366" i="8" s="1"/>
  <c r="I225" i="8"/>
  <c r="J225" i="8"/>
  <c r="H225" i="8"/>
  <c r="I224" i="10"/>
  <c r="J224" i="10"/>
  <c r="H224" i="10"/>
  <c r="I224" i="7"/>
  <c r="J224" i="7"/>
  <c r="H224" i="7"/>
  <c r="I294" i="5"/>
  <c r="J294" i="5"/>
  <c r="H294" i="5"/>
  <c r="I245" i="5"/>
  <c r="J245" i="5"/>
  <c r="I13" i="12"/>
  <c r="J13" i="12"/>
  <c r="K13" i="12"/>
  <c r="L13" i="12"/>
  <c r="N13" i="12"/>
  <c r="M13" i="12"/>
  <c r="M9" i="12" s="1"/>
  <c r="H19" i="12"/>
  <c r="G19" i="12" s="1"/>
  <c r="N9" i="12"/>
  <c r="H18" i="12"/>
  <c r="G18" i="12" s="1"/>
  <c r="H61" i="12"/>
  <c r="G61" i="12" s="1"/>
  <c r="K47" i="12"/>
  <c r="L47" i="12"/>
  <c r="M47" i="12"/>
  <c r="K48" i="12"/>
  <c r="L48" i="12"/>
  <c r="M48" i="12"/>
  <c r="K49" i="12"/>
  <c r="L49" i="12"/>
  <c r="M49" i="12"/>
  <c r="H47" i="12"/>
  <c r="H48" i="12"/>
  <c r="H49" i="12"/>
  <c r="J45" i="12"/>
  <c r="N45" i="12"/>
  <c r="G98" i="8"/>
  <c r="G97" i="8"/>
  <c r="G96" i="8"/>
  <c r="G95" i="8"/>
  <c r="G103" i="10"/>
  <c r="G102" i="10"/>
  <c r="G101" i="10"/>
  <c r="G100" i="10"/>
  <c r="G103" i="7"/>
  <c r="G102" i="7"/>
  <c r="G101" i="7"/>
  <c r="G100" i="7"/>
  <c r="G141" i="5"/>
  <c r="G142" i="5"/>
  <c r="A2" i="12"/>
  <c r="M27" i="12"/>
  <c r="M28" i="12"/>
  <c r="M29" i="12"/>
  <c r="M30" i="12"/>
  <c r="M31" i="12"/>
  <c r="M26" i="12"/>
  <c r="M25" i="12" s="1"/>
  <c r="I89" i="8"/>
  <c r="J89" i="8"/>
  <c r="J90" i="8" s="1"/>
  <c r="H89" i="8"/>
  <c r="I83" i="8"/>
  <c r="J83" i="8"/>
  <c r="H83" i="8"/>
  <c r="M43" i="12" s="1"/>
  <c r="I99" i="8"/>
  <c r="J99" i="8"/>
  <c r="H99" i="8"/>
  <c r="M46" i="12"/>
  <c r="L27" i="12"/>
  <c r="L28" i="12"/>
  <c r="L29" i="12"/>
  <c r="L30" i="12"/>
  <c r="L31" i="12"/>
  <c r="L26" i="12"/>
  <c r="L25" i="12" s="1"/>
  <c r="K46" i="12"/>
  <c r="I104" i="7"/>
  <c r="J104" i="7"/>
  <c r="H104" i="7"/>
  <c r="K31" i="12"/>
  <c r="K30" i="12"/>
  <c r="K29" i="12"/>
  <c r="K28" i="12"/>
  <c r="K27" i="12"/>
  <c r="K26" i="12"/>
  <c r="K25" i="12" s="1"/>
  <c r="I282" i="10"/>
  <c r="J282" i="10"/>
  <c r="H282" i="10"/>
  <c r="L59" i="12" s="1"/>
  <c r="I246" i="7"/>
  <c r="J246" i="7"/>
  <c r="H246" i="7"/>
  <c r="I270" i="7"/>
  <c r="J270" i="7"/>
  <c r="H270" i="7"/>
  <c r="H90" i="8" l="1"/>
  <c r="I90" i="8"/>
  <c r="J28" i="9"/>
  <c r="H71" i="6"/>
  <c r="H72" i="6"/>
  <c r="J38" i="9"/>
  <c r="J37" i="9" s="1"/>
  <c r="M44" i="12"/>
  <c r="G47" i="12"/>
  <c r="G49" i="12"/>
  <c r="G48" i="12"/>
  <c r="M45" i="12"/>
  <c r="K45" i="12"/>
  <c r="I45" i="12"/>
  <c r="I133" i="5"/>
  <c r="J133" i="5"/>
  <c r="H133" i="5"/>
  <c r="I129" i="5"/>
  <c r="J129" i="5"/>
  <c r="H129" i="5"/>
  <c r="I43" i="12" s="1"/>
  <c r="L1" i="12"/>
  <c r="J134" i="5" l="1"/>
  <c r="H134" i="5"/>
  <c r="I44" i="12"/>
  <c r="I134" i="5"/>
  <c r="K95" i="9"/>
  <c r="L95" i="9"/>
  <c r="K97" i="9"/>
  <c r="K96" i="9" s="1"/>
  <c r="L97" i="9"/>
  <c r="L96" i="9" s="1"/>
  <c r="J97" i="9"/>
  <c r="J96" i="9" s="1"/>
  <c r="J95" i="9"/>
  <c r="L94" i="9" l="1"/>
  <c r="J94" i="9"/>
  <c r="K94" i="9"/>
  <c r="G79" i="8"/>
  <c r="G80" i="8"/>
  <c r="J94" i="10"/>
  <c r="I94" i="10"/>
  <c r="H94" i="10"/>
  <c r="L44" i="12" s="1"/>
  <c r="G93" i="10"/>
  <c r="G92" i="10"/>
  <c r="G91" i="10"/>
  <c r="G90" i="10"/>
  <c r="G89" i="10"/>
  <c r="G88" i="10"/>
  <c r="G87" i="10"/>
  <c r="J86" i="10"/>
  <c r="I86" i="10"/>
  <c r="H86" i="10"/>
  <c r="L43" i="12" s="1"/>
  <c r="G85" i="10"/>
  <c r="G84" i="10"/>
  <c r="G83" i="10"/>
  <c r="G82" i="10"/>
  <c r="G81" i="10"/>
  <c r="G80" i="10"/>
  <c r="J30" i="12"/>
  <c r="J29" i="12"/>
  <c r="J78" i="5"/>
  <c r="I78" i="5"/>
  <c r="H78" i="5"/>
  <c r="J28" i="12"/>
  <c r="J62" i="5"/>
  <c r="I62" i="5"/>
  <c r="H62" i="5"/>
  <c r="J27" i="12" s="1"/>
  <c r="J58" i="5"/>
  <c r="I58" i="5"/>
  <c r="H58" i="5"/>
  <c r="I30" i="12"/>
  <c r="I29" i="12"/>
  <c r="I37" i="5"/>
  <c r="J37" i="5"/>
  <c r="J41" i="5"/>
  <c r="I41" i="5"/>
  <c r="H41" i="5"/>
  <c r="I53" i="5"/>
  <c r="J53" i="5"/>
  <c r="H53" i="5"/>
  <c r="H37" i="5"/>
  <c r="H79" i="5" l="1"/>
  <c r="J95" i="10"/>
  <c r="J79" i="5"/>
  <c r="I79" i="5"/>
  <c r="I95" i="10"/>
  <c r="H95" i="10"/>
  <c r="H29" i="12"/>
  <c r="G29" i="12" s="1"/>
  <c r="J31" i="12" l="1"/>
  <c r="J26" i="12"/>
  <c r="I31" i="12"/>
  <c r="I28" i="12"/>
  <c r="I27" i="12"/>
  <c r="H30" i="12"/>
  <c r="G30" i="12" s="1"/>
  <c r="I33" i="5"/>
  <c r="I54" i="5" s="1"/>
  <c r="I80" i="5" s="1"/>
  <c r="J33" i="5"/>
  <c r="J54" i="5" s="1"/>
  <c r="J80" i="5" s="1"/>
  <c r="H33" i="5"/>
  <c r="H54" i="5" s="1"/>
  <c r="K57" i="5"/>
  <c r="I339" i="5"/>
  <c r="J339" i="5"/>
  <c r="H339" i="5"/>
  <c r="G350" i="5"/>
  <c r="G349" i="5"/>
  <c r="G348" i="5"/>
  <c r="G347" i="5"/>
  <c r="G346" i="5"/>
  <c r="G345" i="5"/>
  <c r="G344" i="5"/>
  <c r="G343" i="5"/>
  <c r="G342" i="5"/>
  <c r="G341" i="5"/>
  <c r="G340" i="5"/>
  <c r="G338" i="5"/>
  <c r="G337" i="5"/>
  <c r="G336" i="5"/>
  <c r="J335" i="5"/>
  <c r="I335" i="5"/>
  <c r="H335" i="5"/>
  <c r="G334" i="5"/>
  <c r="G333" i="5"/>
  <c r="G332" i="5"/>
  <c r="G331" i="5"/>
  <c r="J330" i="5"/>
  <c r="I330" i="5"/>
  <c r="H330" i="5"/>
  <c r="G329" i="5"/>
  <c r="L46" i="12"/>
  <c r="L45" i="12" s="1"/>
  <c r="I104" i="10"/>
  <c r="K67" i="9" s="1"/>
  <c r="K65" i="9" s="1"/>
  <c r="J104" i="10"/>
  <c r="L67" i="9" s="1"/>
  <c r="L65" i="9" s="1"/>
  <c r="H104" i="10"/>
  <c r="J67" i="9" s="1"/>
  <c r="J65" i="9" s="1"/>
  <c r="I94" i="7"/>
  <c r="J94" i="7"/>
  <c r="H94" i="7"/>
  <c r="I86" i="7"/>
  <c r="J86" i="7"/>
  <c r="H86" i="7"/>
  <c r="H69" i="12"/>
  <c r="G69" i="12" s="1"/>
  <c r="H68" i="12"/>
  <c r="G68" i="12" s="1"/>
  <c r="J21" i="9" s="1"/>
  <c r="H67" i="12"/>
  <c r="G67" i="12" s="1"/>
  <c r="H66" i="12"/>
  <c r="G66" i="12" s="1"/>
  <c r="H65" i="12"/>
  <c r="G65" i="12" s="1"/>
  <c r="H64" i="12"/>
  <c r="G64" i="12" s="1"/>
  <c r="H63" i="12"/>
  <c r="G63" i="12" s="1"/>
  <c r="H62" i="12"/>
  <c r="G62" i="12" s="1"/>
  <c r="H60" i="12"/>
  <c r="G60" i="12" s="1"/>
  <c r="H46" i="12"/>
  <c r="H45" i="12" s="1"/>
  <c r="H44" i="12"/>
  <c r="H43" i="12"/>
  <c r="H33" i="12"/>
  <c r="G33" i="12" s="1"/>
  <c r="H32" i="12"/>
  <c r="G32" i="12" s="1"/>
  <c r="H17" i="12"/>
  <c r="G17" i="12" s="1"/>
  <c r="H16" i="12"/>
  <c r="G16" i="12" s="1"/>
  <c r="H15" i="12"/>
  <c r="G15" i="12" s="1"/>
  <c r="H68" i="6" s="1"/>
  <c r="H14" i="12"/>
  <c r="H12" i="12"/>
  <c r="H10" i="12"/>
  <c r="G10" i="12" s="1"/>
  <c r="I438" i="5"/>
  <c r="J438" i="5"/>
  <c r="H438" i="5"/>
  <c r="J59" i="12" s="1"/>
  <c r="J25" i="12" l="1"/>
  <c r="J35" i="9"/>
  <c r="H70" i="6"/>
  <c r="J30" i="9"/>
  <c r="O30" i="9" s="1"/>
  <c r="H69" i="6"/>
  <c r="G14" i="12"/>
  <c r="H67" i="6" s="1"/>
  <c r="H13" i="12"/>
  <c r="G13" i="12" s="1"/>
  <c r="J351" i="5"/>
  <c r="K43" i="12"/>
  <c r="G43" i="12" s="1"/>
  <c r="K44" i="12"/>
  <c r="G44" i="12" s="1"/>
  <c r="I95" i="7"/>
  <c r="I26" i="12"/>
  <c r="I25" i="12" s="1"/>
  <c r="H31" i="12"/>
  <c r="G31" i="12" s="1"/>
  <c r="J95" i="7"/>
  <c r="H95" i="7"/>
  <c r="H28" i="12"/>
  <c r="G28" i="12" s="1"/>
  <c r="H27" i="12"/>
  <c r="G27" i="12" s="1"/>
  <c r="H80" i="5"/>
  <c r="I351" i="5"/>
  <c r="I280" i="5"/>
  <c r="J280" i="5"/>
  <c r="H280" i="5"/>
  <c r="J56" i="12" s="1"/>
  <c r="G279" i="5"/>
  <c r="G278" i="5"/>
  <c r="G277" i="5"/>
  <c r="G276" i="5"/>
  <c r="G275" i="5"/>
  <c r="G274" i="5"/>
  <c r="G273" i="5"/>
  <c r="G272" i="5"/>
  <c r="J271" i="5"/>
  <c r="I271" i="5"/>
  <c r="H271" i="5"/>
  <c r="I56" i="12" s="1"/>
  <c r="H66" i="6" l="1"/>
  <c r="I281" i="5"/>
  <c r="H281" i="5"/>
  <c r="J281" i="5"/>
  <c r="H56" i="12"/>
  <c r="J166" i="5"/>
  <c r="I166" i="5"/>
  <c r="H166" i="5"/>
  <c r="J51" i="12" s="1"/>
  <c r="G160" i="5"/>
  <c r="G161" i="5"/>
  <c r="G162" i="5"/>
  <c r="G163" i="5"/>
  <c r="G164" i="5"/>
  <c r="G165" i="5"/>
  <c r="I167" i="5"/>
  <c r="J167" i="5" l="1"/>
  <c r="I51" i="12"/>
  <c r="H51" i="12" s="1"/>
  <c r="H167" i="5"/>
  <c r="H26" i="12"/>
  <c r="G26" i="12" s="1"/>
  <c r="J24" i="12"/>
  <c r="J23" i="12"/>
  <c r="I24" i="12"/>
  <c r="I23" i="12"/>
  <c r="H24" i="12" l="1"/>
  <c r="H23" i="12"/>
  <c r="J42" i="12"/>
  <c r="K42" i="12"/>
  <c r="L42" i="12"/>
  <c r="M42" i="12"/>
  <c r="N42" i="12"/>
  <c r="N50" i="12"/>
  <c r="I42" i="12"/>
  <c r="J34" i="12"/>
  <c r="N34" i="12"/>
  <c r="J22" i="12"/>
  <c r="N22" i="12"/>
  <c r="N21" i="12" s="1"/>
  <c r="I22" i="12"/>
  <c r="N41" i="12" l="1"/>
  <c r="N20" i="12" s="1"/>
  <c r="H42" i="12"/>
  <c r="G42" i="12" s="1"/>
  <c r="H25" i="12"/>
  <c r="G25" i="12" s="1"/>
  <c r="J21" i="12"/>
  <c r="H22" i="12"/>
  <c r="I21" i="12"/>
  <c r="H21" i="12" l="1"/>
  <c r="G252" i="7"/>
  <c r="G230" i="7"/>
  <c r="G203" i="7"/>
  <c r="G202" i="7"/>
  <c r="G187" i="7"/>
  <c r="G186" i="7"/>
  <c r="G185" i="7"/>
  <c r="G184" i="7"/>
  <c r="G183" i="7"/>
  <c r="G417" i="5"/>
  <c r="G416" i="5"/>
  <c r="G415" i="5"/>
  <c r="G414" i="5"/>
  <c r="G413" i="5"/>
  <c r="G412" i="5"/>
  <c r="G411" i="5"/>
  <c r="G410" i="5"/>
  <c r="G391" i="5"/>
  <c r="G364" i="5"/>
  <c r="G363" i="5"/>
  <c r="G362" i="5"/>
  <c r="G361" i="5"/>
  <c r="G360" i="5"/>
  <c r="G359" i="5"/>
  <c r="G265" i="5"/>
  <c r="G264" i="5"/>
  <c r="G263" i="5"/>
  <c r="G262" i="5"/>
  <c r="G261" i="5"/>
  <c r="G248" i="5"/>
  <c r="G240" i="5"/>
  <c r="G239" i="5"/>
  <c r="G229" i="5"/>
  <c r="G219" i="5"/>
  <c r="G217" i="5"/>
  <c r="G209" i="5"/>
  <c r="G208" i="5"/>
  <c r="G207" i="5"/>
  <c r="G206" i="5"/>
  <c r="G205" i="5"/>
  <c r="G204" i="5"/>
  <c r="G203" i="5"/>
  <c r="G202" i="5"/>
  <c r="G201" i="5"/>
  <c r="G159" i="5"/>
  <c r="G152" i="5"/>
  <c r="G151" i="5"/>
  <c r="G329" i="8"/>
  <c r="G328" i="8"/>
  <c r="G327" i="8"/>
  <c r="G326" i="8"/>
  <c r="G325" i="8"/>
  <c r="G324" i="8"/>
  <c r="G323" i="8"/>
  <c r="G322" i="8"/>
  <c r="G307" i="8"/>
  <c r="G295" i="8"/>
  <c r="G294" i="8"/>
  <c r="G293" i="8"/>
  <c r="G292" i="8"/>
  <c r="G291" i="8"/>
  <c r="G290" i="8"/>
  <c r="G271" i="8"/>
  <c r="G232" i="8"/>
  <c r="G201" i="8"/>
  <c r="G200" i="8"/>
  <c r="G181" i="8"/>
  <c r="G180" i="8"/>
  <c r="G179" i="8"/>
  <c r="G165" i="8"/>
  <c r="G107" i="8"/>
  <c r="I23" i="6" l="1"/>
  <c r="J23" i="6"/>
  <c r="H23" i="6"/>
  <c r="I18" i="6"/>
  <c r="J18" i="6"/>
  <c r="I19" i="6"/>
  <c r="J19" i="6"/>
  <c r="H19" i="6"/>
  <c r="H18" i="6"/>
  <c r="I186" i="5"/>
  <c r="J186" i="5"/>
  <c r="H186" i="5"/>
  <c r="I53" i="12" s="1"/>
  <c r="H53" i="12" s="1"/>
  <c r="I25" i="5"/>
  <c r="J25" i="5"/>
  <c r="H25" i="5"/>
  <c r="I17" i="5"/>
  <c r="J17" i="5"/>
  <c r="H17" i="5"/>
  <c r="G279" i="10" l="1"/>
  <c r="G278" i="10"/>
  <c r="G277" i="10"/>
  <c r="G276" i="10"/>
  <c r="G275" i="10"/>
  <c r="G274" i="10"/>
  <c r="G273" i="10"/>
  <c r="G272" i="10"/>
  <c r="G271" i="10"/>
  <c r="G270" i="10"/>
  <c r="G269" i="10"/>
  <c r="G268" i="10"/>
  <c r="G267" i="10"/>
  <c r="G266" i="10"/>
  <c r="G265" i="10"/>
  <c r="G264" i="10"/>
  <c r="G257" i="10"/>
  <c r="G256" i="10"/>
  <c r="G255" i="10"/>
  <c r="G254" i="10"/>
  <c r="G253" i="10"/>
  <c r="G252" i="10"/>
  <c r="G251" i="10"/>
  <c r="G250" i="10"/>
  <c r="G249" i="10"/>
  <c r="G248" i="10"/>
  <c r="G247" i="10"/>
  <c r="G246" i="10"/>
  <c r="G245" i="10"/>
  <c r="G244" i="10"/>
  <c r="G243" i="10"/>
  <c r="G242" i="10"/>
  <c r="J241" i="10"/>
  <c r="I241" i="10"/>
  <c r="H241" i="10"/>
  <c r="G240" i="10"/>
  <c r="G239" i="10"/>
  <c r="G238" i="10"/>
  <c r="G237" i="10"/>
  <c r="G236" i="10"/>
  <c r="J235" i="10"/>
  <c r="I235" i="10"/>
  <c r="H235" i="10"/>
  <c r="G234" i="10"/>
  <c r="G233" i="10"/>
  <c r="G232" i="10"/>
  <c r="G231" i="10"/>
  <c r="J230" i="10"/>
  <c r="I230" i="10"/>
  <c r="H230" i="10"/>
  <c r="L57" i="12"/>
  <c r="G223" i="10"/>
  <c r="G222" i="10"/>
  <c r="G221" i="10"/>
  <c r="G220" i="10"/>
  <c r="G219" i="10"/>
  <c r="G218" i="10"/>
  <c r="J211" i="10"/>
  <c r="I211" i="10"/>
  <c r="H211" i="10"/>
  <c r="L56" i="12" s="1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1" i="10"/>
  <c r="G190" i="10"/>
  <c r="G189" i="10"/>
  <c r="G188" i="10"/>
  <c r="G187" i="10"/>
  <c r="G186" i="10"/>
  <c r="G185" i="10"/>
  <c r="G184" i="10"/>
  <c r="G183" i="10"/>
  <c r="J182" i="10"/>
  <c r="I182" i="10"/>
  <c r="H182" i="10"/>
  <c r="G181" i="10"/>
  <c r="G180" i="10"/>
  <c r="G179" i="10"/>
  <c r="G178" i="10"/>
  <c r="J177" i="10"/>
  <c r="I177" i="10"/>
  <c r="H177" i="10"/>
  <c r="G176" i="10"/>
  <c r="G175" i="10"/>
  <c r="G174" i="10"/>
  <c r="G173" i="10"/>
  <c r="G172" i="10"/>
  <c r="G171" i="10"/>
  <c r="J170" i="10"/>
  <c r="I170" i="10"/>
  <c r="H170" i="10"/>
  <c r="G169" i="10"/>
  <c r="G168" i="10"/>
  <c r="G167" i="10"/>
  <c r="J166" i="10"/>
  <c r="I166" i="10"/>
  <c r="H166" i="10"/>
  <c r="G165" i="10"/>
  <c r="G164" i="10"/>
  <c r="G163" i="10"/>
  <c r="G162" i="10"/>
  <c r="G161" i="10"/>
  <c r="G160" i="10"/>
  <c r="G159" i="10"/>
  <c r="G158" i="10"/>
  <c r="G157" i="10"/>
  <c r="G156" i="10"/>
  <c r="G155" i="10"/>
  <c r="J154" i="10"/>
  <c r="I154" i="10"/>
  <c r="H154" i="10"/>
  <c r="J148" i="10"/>
  <c r="I148" i="10"/>
  <c r="H148" i="10"/>
  <c r="L54" i="12" s="1"/>
  <c r="F147" i="10"/>
  <c r="F146" i="10"/>
  <c r="J140" i="10"/>
  <c r="I140" i="10"/>
  <c r="H140" i="10"/>
  <c r="L53" i="12" s="1"/>
  <c r="F139" i="10"/>
  <c r="F138" i="10"/>
  <c r="F137" i="10"/>
  <c r="F136" i="10"/>
  <c r="J130" i="10"/>
  <c r="I130" i="10"/>
  <c r="H130" i="10"/>
  <c r="L52" i="12" s="1"/>
  <c r="F129" i="10"/>
  <c r="F128" i="10"/>
  <c r="J121" i="10"/>
  <c r="I121" i="10"/>
  <c r="H121" i="10"/>
  <c r="L51" i="12" s="1"/>
  <c r="G120" i="10"/>
  <c r="G119" i="10"/>
  <c r="G118" i="10"/>
  <c r="G117" i="10"/>
  <c r="G116" i="10"/>
  <c r="G115" i="10"/>
  <c r="G114" i="10"/>
  <c r="G113" i="10"/>
  <c r="G112" i="10"/>
  <c r="G111" i="10"/>
  <c r="J10" i="6"/>
  <c r="I10" i="6"/>
  <c r="H10" i="6"/>
  <c r="J74" i="10"/>
  <c r="J51" i="6" s="1"/>
  <c r="I74" i="10"/>
  <c r="I51" i="6" s="1"/>
  <c r="H74" i="10"/>
  <c r="J67" i="10"/>
  <c r="J44" i="6" s="1"/>
  <c r="I67" i="10"/>
  <c r="I44" i="6" s="1"/>
  <c r="H67" i="10"/>
  <c r="J59" i="10"/>
  <c r="J37" i="6" s="1"/>
  <c r="I59" i="10"/>
  <c r="I37" i="6" s="1"/>
  <c r="H59" i="10"/>
  <c r="J52" i="10"/>
  <c r="I52" i="10"/>
  <c r="H52" i="10"/>
  <c r="L37" i="12" s="1"/>
  <c r="J46" i="10"/>
  <c r="I46" i="10"/>
  <c r="H46" i="10"/>
  <c r="J40" i="10"/>
  <c r="I40" i="10"/>
  <c r="H40" i="10"/>
  <c r="J34" i="10"/>
  <c r="I34" i="10"/>
  <c r="H34" i="10"/>
  <c r="J23" i="10"/>
  <c r="I23" i="10"/>
  <c r="H23" i="10"/>
  <c r="L24" i="12" s="1"/>
  <c r="M22" i="10"/>
  <c r="L22" i="10"/>
  <c r="K22" i="10"/>
  <c r="J16" i="10"/>
  <c r="I16" i="10"/>
  <c r="H16" i="10"/>
  <c r="L23" i="12" s="1"/>
  <c r="L22" i="12" s="1"/>
  <c r="L21" i="12" s="1"/>
  <c r="J14" i="10"/>
  <c r="J152" i="10" s="1"/>
  <c r="I14" i="10"/>
  <c r="I228" i="10" s="1"/>
  <c r="H14" i="10"/>
  <c r="H262" i="10" s="1"/>
  <c r="D4" i="10"/>
  <c r="F3" i="10"/>
  <c r="K118" i="9"/>
  <c r="L118" i="9"/>
  <c r="K121" i="9"/>
  <c r="L121" i="9"/>
  <c r="K122" i="9"/>
  <c r="L122" i="9"/>
  <c r="K126" i="9"/>
  <c r="L126" i="9"/>
  <c r="K127" i="9"/>
  <c r="L127" i="9"/>
  <c r="K128" i="9"/>
  <c r="L128" i="9"/>
  <c r="J118" i="9"/>
  <c r="J121" i="9"/>
  <c r="J122" i="9"/>
  <c r="J126" i="9"/>
  <c r="J127" i="9"/>
  <c r="J128" i="9"/>
  <c r="H44" i="6" l="1"/>
  <c r="L39" i="12"/>
  <c r="L36" i="12"/>
  <c r="L35" i="12"/>
  <c r="H37" i="6"/>
  <c r="L38" i="12"/>
  <c r="H51" i="6"/>
  <c r="L40" i="12"/>
  <c r="H258" i="10"/>
  <c r="L58" i="12" s="1"/>
  <c r="J258" i="10"/>
  <c r="I258" i="10"/>
  <c r="I192" i="10"/>
  <c r="H192" i="10"/>
  <c r="L55" i="12" s="1"/>
  <c r="L50" i="12" s="1"/>
  <c r="L41" i="12" s="1"/>
  <c r="J192" i="10"/>
  <c r="I144" i="10"/>
  <c r="H21" i="10"/>
  <c r="I109" i="10"/>
  <c r="I134" i="10"/>
  <c r="I27" i="10"/>
  <c r="I44" i="10"/>
  <c r="I50" i="10"/>
  <c r="I56" i="10"/>
  <c r="I71" i="10"/>
  <c r="I78" i="10"/>
  <c r="I125" i="10"/>
  <c r="I152" i="10"/>
  <c r="I262" i="10"/>
  <c r="I38" i="10"/>
  <c r="I63" i="10"/>
  <c r="I196" i="10"/>
  <c r="J99" i="10"/>
  <c r="H215" i="10"/>
  <c r="H228" i="10"/>
  <c r="J27" i="10"/>
  <c r="H38" i="10"/>
  <c r="J44" i="10"/>
  <c r="H50" i="10"/>
  <c r="J56" i="10"/>
  <c r="H63" i="10"/>
  <c r="J71" i="10"/>
  <c r="H78" i="10"/>
  <c r="I99" i="10"/>
  <c r="J109" i="10"/>
  <c r="J125" i="10"/>
  <c r="J134" i="10"/>
  <c r="H144" i="10"/>
  <c r="H152" i="10"/>
  <c r="J196" i="10"/>
  <c r="J262" i="10"/>
  <c r="J21" i="10"/>
  <c r="H99" i="10"/>
  <c r="J215" i="10"/>
  <c r="J228" i="10"/>
  <c r="I21" i="10"/>
  <c r="H27" i="10"/>
  <c r="J38" i="10"/>
  <c r="H44" i="10"/>
  <c r="J50" i="10"/>
  <c r="H56" i="10"/>
  <c r="J63" i="10"/>
  <c r="H71" i="10"/>
  <c r="J78" i="10"/>
  <c r="H109" i="10"/>
  <c r="H125" i="10"/>
  <c r="H134" i="10"/>
  <c r="J144" i="10"/>
  <c r="H196" i="10"/>
  <c r="I215" i="10"/>
  <c r="L34" i="12" l="1"/>
  <c r="L20" i="12" s="1"/>
  <c r="L12" i="12" s="1"/>
  <c r="O90" i="9"/>
  <c r="H283" i="10"/>
  <c r="H284" i="10" s="1"/>
  <c r="I283" i="10"/>
  <c r="I9" i="6" s="1"/>
  <c r="P90" i="9" s="1"/>
  <c r="J283" i="10"/>
  <c r="J284" i="10" s="1"/>
  <c r="C109" i="9"/>
  <c r="C133" i="9" s="1"/>
  <c r="J34" i="9" l="1"/>
  <c r="L9" i="12"/>
  <c r="Q14" i="12" s="1"/>
  <c r="H9" i="6"/>
  <c r="H58" i="6"/>
  <c r="J58" i="6"/>
  <c r="J9" i="6"/>
  <c r="Q90" i="9" s="1"/>
  <c r="I284" i="10"/>
  <c r="K84" i="9"/>
  <c r="L84" i="9"/>
  <c r="M84" i="9"/>
  <c r="K87" i="9"/>
  <c r="L87" i="9"/>
  <c r="M87" i="9"/>
  <c r="K91" i="9"/>
  <c r="L91" i="9"/>
  <c r="M91" i="9"/>
  <c r="K68" i="9"/>
  <c r="L68" i="9"/>
  <c r="J68" i="9"/>
  <c r="L125" i="9" l="1"/>
  <c r="L34" i="9"/>
  <c r="J125" i="9"/>
  <c r="O34" i="9"/>
  <c r="I58" i="6"/>
  <c r="J20" i="6"/>
  <c r="H20" i="6"/>
  <c r="I20" i="6"/>
  <c r="L83" i="9"/>
  <c r="K55" i="9"/>
  <c r="L55" i="9"/>
  <c r="J55" i="9"/>
  <c r="J91" i="9"/>
  <c r="K83" i="9"/>
  <c r="K79" i="9" l="1"/>
  <c r="P95" i="9"/>
  <c r="P94" i="9"/>
  <c r="L79" i="9"/>
  <c r="Q95" i="9"/>
  <c r="Q94" i="9"/>
  <c r="K34" i="9"/>
  <c r="K125" i="9" s="1"/>
  <c r="M83" i="9"/>
  <c r="M79" i="9" s="1"/>
  <c r="G355" i="8" l="1"/>
  <c r="G356" i="8"/>
  <c r="G357" i="8"/>
  <c r="G344" i="8"/>
  <c r="G345" i="8"/>
  <c r="G346" i="8"/>
  <c r="G347" i="8"/>
  <c r="H22" i="6"/>
  <c r="G89" i="7"/>
  <c r="G332" i="8"/>
  <c r="G333" i="8"/>
  <c r="G334" i="8"/>
  <c r="H236" i="8"/>
  <c r="G238" i="8"/>
  <c r="G239" i="8"/>
  <c r="G233" i="8"/>
  <c r="H312" i="8"/>
  <c r="G308" i="8"/>
  <c r="G309" i="8"/>
  <c r="I178" i="8"/>
  <c r="H178" i="8"/>
  <c r="G182" i="8"/>
  <c r="I164" i="8"/>
  <c r="J164" i="8"/>
  <c r="H164" i="8"/>
  <c r="G166" i="8"/>
  <c r="G167" i="8"/>
  <c r="G168" i="8"/>
  <c r="H149" i="8"/>
  <c r="G159" i="8"/>
  <c r="G160" i="8"/>
  <c r="C7" i="8"/>
  <c r="H8" i="6"/>
  <c r="H13" i="6" s="1"/>
  <c r="G84" i="7"/>
  <c r="G88" i="7"/>
  <c r="G90" i="7"/>
  <c r="G91" i="7"/>
  <c r="G92" i="7"/>
  <c r="G82" i="7"/>
  <c r="G83" i="7"/>
  <c r="F182" i="5"/>
  <c r="H171" i="5"/>
  <c r="H300" i="5"/>
  <c r="G130" i="5"/>
  <c r="G128" i="5"/>
  <c r="H308" i="5"/>
  <c r="G313" i="5"/>
  <c r="G314" i="5"/>
  <c r="G315" i="5"/>
  <c r="G435" i="5"/>
  <c r="G436" i="5"/>
  <c r="G437" i="5"/>
  <c r="G434" i="5"/>
  <c r="G433" i="5"/>
  <c r="G432" i="5"/>
  <c r="G419" i="5"/>
  <c r="G420" i="5"/>
  <c r="G421" i="5"/>
  <c r="G400" i="5"/>
  <c r="G401" i="5"/>
  <c r="G402" i="5"/>
  <c r="H23" i="8" l="1"/>
  <c r="M24" i="12" s="1"/>
  <c r="H24" i="6"/>
  <c r="H26" i="6" s="1"/>
  <c r="G392" i="5"/>
  <c r="G393" i="5"/>
  <c r="G394" i="5"/>
  <c r="G365" i="5"/>
  <c r="G366" i="5"/>
  <c r="G367" i="5"/>
  <c r="H218" i="5"/>
  <c r="G222" i="5"/>
  <c r="G223" i="5"/>
  <c r="G221" i="5"/>
  <c r="G224" i="5"/>
  <c r="G211" i="5"/>
  <c r="G212" i="5"/>
  <c r="G213" i="5"/>
  <c r="G131" i="5"/>
  <c r="G132" i="5"/>
  <c r="G126" i="5"/>
  <c r="H245" i="5"/>
  <c r="H238" i="5"/>
  <c r="G249" i="5"/>
  <c r="G250" i="5"/>
  <c r="G251" i="5"/>
  <c r="G252" i="5"/>
  <c r="G241" i="5"/>
  <c r="G242" i="5"/>
  <c r="I228" i="5"/>
  <c r="H228" i="5"/>
  <c r="G232" i="5"/>
  <c r="G233" i="5"/>
  <c r="G234" i="5"/>
  <c r="I218" i="5"/>
  <c r="J218" i="5"/>
  <c r="G220" i="5"/>
  <c r="G225" i="5"/>
  <c r="H200" i="5"/>
  <c r="G214" i="5"/>
  <c r="H92" i="5"/>
  <c r="J14" i="8"/>
  <c r="I14" i="8"/>
  <c r="H14" i="8"/>
  <c r="D4" i="8"/>
  <c r="F3" i="8"/>
  <c r="J14" i="7"/>
  <c r="I14" i="7"/>
  <c r="H14" i="7"/>
  <c r="D4" i="7"/>
  <c r="F3" i="7"/>
  <c r="G247" i="5"/>
  <c r="G150" i="8"/>
  <c r="G151" i="8"/>
  <c r="G152" i="8"/>
  <c r="H253" i="5" l="1"/>
  <c r="I55" i="12" s="1"/>
  <c r="H55" i="12" s="1"/>
  <c r="I36" i="12"/>
  <c r="H36" i="12" s="1"/>
  <c r="J22" i="6" l="1"/>
  <c r="J24" i="6" s="1"/>
  <c r="J26" i="6" s="1"/>
  <c r="I22" i="6"/>
  <c r="I24" i="6" s="1"/>
  <c r="I26" i="6" s="1"/>
  <c r="K363" i="8"/>
  <c r="G360" i="8" l="1"/>
  <c r="G361" i="8"/>
  <c r="L22" i="8"/>
  <c r="M22" i="8"/>
  <c r="K22" i="8"/>
  <c r="G272" i="8"/>
  <c r="G273" i="8"/>
  <c r="G274" i="8"/>
  <c r="G275" i="8"/>
  <c r="G276" i="8"/>
  <c r="G277" i="8"/>
  <c r="G278" i="8"/>
  <c r="G246" i="5"/>
  <c r="G246" i="8" l="1"/>
  <c r="G247" i="8"/>
  <c r="G248" i="8"/>
  <c r="G249" i="8"/>
  <c r="G250" i="8"/>
  <c r="G244" i="8" l="1"/>
  <c r="G358" i="8" l="1"/>
  <c r="I242" i="8"/>
  <c r="J242" i="8"/>
  <c r="H242" i="8"/>
  <c r="I5" i="6" l="1"/>
  <c r="I17" i="6" s="1"/>
  <c r="J5" i="6"/>
  <c r="J17" i="6" s="1"/>
  <c r="H5" i="6"/>
  <c r="H17" i="6" s="1"/>
  <c r="I84" i="5"/>
  <c r="J84" i="5"/>
  <c r="H84" i="5"/>
  <c r="I38" i="7"/>
  <c r="J38" i="7"/>
  <c r="H38" i="7"/>
  <c r="I38" i="8"/>
  <c r="J38" i="8"/>
  <c r="H38" i="8"/>
  <c r="I23" i="8"/>
  <c r="J23" i="8"/>
  <c r="G359" i="8"/>
  <c r="J353" i="8"/>
  <c r="I353" i="8"/>
  <c r="H353" i="8"/>
  <c r="G352" i="8"/>
  <c r="G351" i="8"/>
  <c r="G350" i="8"/>
  <c r="G349" i="8"/>
  <c r="G348" i="8"/>
  <c r="G343" i="8"/>
  <c r="J341" i="8"/>
  <c r="I341" i="8"/>
  <c r="H341" i="8"/>
  <c r="G340" i="8"/>
  <c r="G339" i="8"/>
  <c r="G338" i="8"/>
  <c r="G337" i="8"/>
  <c r="G336" i="8"/>
  <c r="G335" i="8"/>
  <c r="G331" i="8"/>
  <c r="G330" i="8"/>
  <c r="J320" i="8"/>
  <c r="I320" i="8"/>
  <c r="H320" i="8"/>
  <c r="G319" i="8"/>
  <c r="G318" i="8"/>
  <c r="G317" i="8"/>
  <c r="G316" i="8"/>
  <c r="G315" i="8"/>
  <c r="G314" i="8"/>
  <c r="J312" i="8"/>
  <c r="I312" i="8"/>
  <c r="G311" i="8"/>
  <c r="G310" i="8"/>
  <c r="J305" i="8"/>
  <c r="I305" i="8"/>
  <c r="H305" i="8"/>
  <c r="G304" i="8"/>
  <c r="G303" i="8"/>
  <c r="G302" i="8"/>
  <c r="G301" i="8"/>
  <c r="G300" i="8"/>
  <c r="G299" i="8"/>
  <c r="G298" i="8"/>
  <c r="G297" i="8"/>
  <c r="G296" i="8"/>
  <c r="J288" i="8"/>
  <c r="I288" i="8"/>
  <c r="H288" i="8"/>
  <c r="H367" i="8" s="1"/>
  <c r="G287" i="8"/>
  <c r="G286" i="8"/>
  <c r="G285" i="8"/>
  <c r="G284" i="8"/>
  <c r="G283" i="8"/>
  <c r="G282" i="8"/>
  <c r="G281" i="8"/>
  <c r="G280" i="8"/>
  <c r="G279" i="8"/>
  <c r="J268" i="8"/>
  <c r="I268" i="8"/>
  <c r="H268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45" i="8"/>
  <c r="G243" i="8"/>
  <c r="G241" i="8"/>
  <c r="G240" i="8"/>
  <c r="G237" i="8"/>
  <c r="J236" i="8"/>
  <c r="I236" i="8"/>
  <c r="G235" i="8"/>
  <c r="G234" i="8"/>
  <c r="J231" i="8"/>
  <c r="I231" i="8"/>
  <c r="H231" i="8"/>
  <c r="H264" i="8" s="1"/>
  <c r="J229" i="8"/>
  <c r="I229" i="8"/>
  <c r="H229" i="8"/>
  <c r="M57" i="12"/>
  <c r="G224" i="8"/>
  <c r="G223" i="8"/>
  <c r="G222" i="8"/>
  <c r="G221" i="8"/>
  <c r="G220" i="8"/>
  <c r="G219" i="8"/>
  <c r="J216" i="8"/>
  <c r="I216" i="8"/>
  <c r="H216" i="8"/>
  <c r="J212" i="8"/>
  <c r="I212" i="8"/>
  <c r="H212" i="8"/>
  <c r="M56" i="12" s="1"/>
  <c r="G211" i="8"/>
  <c r="G210" i="8"/>
  <c r="G209" i="8"/>
  <c r="G208" i="8"/>
  <c r="G207" i="8"/>
  <c r="G206" i="8"/>
  <c r="G205" i="8"/>
  <c r="G204" i="8"/>
  <c r="G203" i="8"/>
  <c r="G202" i="8"/>
  <c r="G199" i="8"/>
  <c r="G198" i="8"/>
  <c r="J196" i="8"/>
  <c r="I196" i="8"/>
  <c r="H196" i="8"/>
  <c r="G191" i="8"/>
  <c r="G190" i="8"/>
  <c r="G189" i="8"/>
  <c r="G188" i="8"/>
  <c r="G187" i="8"/>
  <c r="G186" i="8"/>
  <c r="J185" i="8"/>
  <c r="I185" i="8"/>
  <c r="H185" i="8"/>
  <c r="G184" i="8"/>
  <c r="G183" i="8"/>
  <c r="J178" i="8"/>
  <c r="G177" i="8"/>
  <c r="G176" i="8"/>
  <c r="G175" i="8"/>
  <c r="G174" i="8"/>
  <c r="G173" i="8"/>
  <c r="G172" i="8"/>
  <c r="J171" i="8"/>
  <c r="I171" i="8"/>
  <c r="H171" i="8"/>
  <c r="G170" i="8"/>
  <c r="G169" i="8"/>
  <c r="G163" i="8"/>
  <c r="G162" i="8"/>
  <c r="G161" i="8"/>
  <c r="G158" i="8"/>
  <c r="G157" i="8"/>
  <c r="G156" i="8"/>
  <c r="G155" i="8"/>
  <c r="G154" i="8"/>
  <c r="G153" i="8"/>
  <c r="J149" i="8"/>
  <c r="I149" i="8"/>
  <c r="J147" i="8"/>
  <c r="I147" i="8"/>
  <c r="H147" i="8"/>
  <c r="J143" i="8"/>
  <c r="I143" i="8"/>
  <c r="H143" i="8"/>
  <c r="M54" i="12" s="1"/>
  <c r="J139" i="8"/>
  <c r="I139" i="8"/>
  <c r="H139" i="8"/>
  <c r="J135" i="8"/>
  <c r="I135" i="8"/>
  <c r="H135" i="8"/>
  <c r="M53" i="12" s="1"/>
  <c r="F134" i="8"/>
  <c r="F133" i="8"/>
  <c r="F132" i="8"/>
  <c r="F131" i="8"/>
  <c r="J129" i="8"/>
  <c r="I129" i="8"/>
  <c r="H129" i="8"/>
  <c r="J125" i="8"/>
  <c r="I125" i="8"/>
  <c r="H125" i="8"/>
  <c r="M52" i="12" s="1"/>
  <c r="F124" i="8"/>
  <c r="F123" i="8"/>
  <c r="J120" i="8"/>
  <c r="I120" i="8"/>
  <c r="H120" i="8"/>
  <c r="J116" i="8"/>
  <c r="I116" i="8"/>
  <c r="H116" i="8"/>
  <c r="M51" i="12" s="1"/>
  <c r="G115" i="8"/>
  <c r="G114" i="8"/>
  <c r="G113" i="8"/>
  <c r="G112" i="8"/>
  <c r="G111" i="8"/>
  <c r="G110" i="8"/>
  <c r="G109" i="8"/>
  <c r="G108" i="8"/>
  <c r="G106" i="8"/>
  <c r="J104" i="8"/>
  <c r="I104" i="8"/>
  <c r="H104" i="8"/>
  <c r="J94" i="8"/>
  <c r="I94" i="8"/>
  <c r="H94" i="8"/>
  <c r="J62" i="9"/>
  <c r="O62" i="9" s="1"/>
  <c r="G84" i="8"/>
  <c r="J78" i="8"/>
  <c r="I78" i="8"/>
  <c r="H78" i="8"/>
  <c r="J74" i="8"/>
  <c r="J52" i="6" s="1"/>
  <c r="I74" i="8"/>
  <c r="I52" i="6" s="1"/>
  <c r="H74" i="8"/>
  <c r="J71" i="8"/>
  <c r="I71" i="8"/>
  <c r="H71" i="8"/>
  <c r="J67" i="8"/>
  <c r="J45" i="6" s="1"/>
  <c r="I67" i="8"/>
  <c r="I45" i="6" s="1"/>
  <c r="H67" i="8"/>
  <c r="J63" i="8"/>
  <c r="I63" i="8"/>
  <c r="H63" i="8"/>
  <c r="J59" i="8"/>
  <c r="J38" i="6" s="1"/>
  <c r="I59" i="8"/>
  <c r="I38" i="6" s="1"/>
  <c r="H59" i="8"/>
  <c r="J56" i="8"/>
  <c r="I56" i="8"/>
  <c r="H56" i="8"/>
  <c r="J52" i="8"/>
  <c r="I52" i="8"/>
  <c r="H52" i="8"/>
  <c r="M37" i="12" s="1"/>
  <c r="J50" i="8"/>
  <c r="I50" i="8"/>
  <c r="H50" i="8"/>
  <c r="J46" i="8"/>
  <c r="I46" i="8"/>
  <c r="H46" i="8"/>
  <c r="M36" i="12" s="1"/>
  <c r="J44" i="8"/>
  <c r="I44" i="8"/>
  <c r="H44" i="8"/>
  <c r="J40" i="8"/>
  <c r="I40" i="8"/>
  <c r="H40" i="8"/>
  <c r="M35" i="12" s="1"/>
  <c r="J34" i="8"/>
  <c r="J31" i="6" s="1"/>
  <c r="I34" i="8"/>
  <c r="I31" i="6" s="1"/>
  <c r="H34" i="8"/>
  <c r="H31" i="6" s="1"/>
  <c r="J27" i="8"/>
  <c r="I27" i="8"/>
  <c r="H27" i="8"/>
  <c r="J21" i="8"/>
  <c r="I21" i="8"/>
  <c r="H21" i="8"/>
  <c r="J16" i="8"/>
  <c r="I16" i="8"/>
  <c r="H16" i="8"/>
  <c r="I23" i="7"/>
  <c r="J23" i="7"/>
  <c r="H23" i="7"/>
  <c r="K24" i="12" s="1"/>
  <c r="G24" i="12" s="1"/>
  <c r="I16" i="7"/>
  <c r="J16" i="7"/>
  <c r="H16" i="7"/>
  <c r="K23" i="12" s="1"/>
  <c r="G267" i="7"/>
  <c r="G266" i="7"/>
  <c r="G265" i="7"/>
  <c r="G264" i="7"/>
  <c r="G263" i="7"/>
  <c r="G262" i="7"/>
  <c r="G261" i="7"/>
  <c r="G260" i="7"/>
  <c r="G259" i="7"/>
  <c r="G258" i="7"/>
  <c r="G257" i="7"/>
  <c r="G256" i="7"/>
  <c r="G255" i="7"/>
  <c r="G254" i="7"/>
  <c r="G253" i="7"/>
  <c r="J250" i="7"/>
  <c r="I250" i="7"/>
  <c r="H250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J228" i="7"/>
  <c r="I228" i="7"/>
  <c r="H228" i="7"/>
  <c r="K57" i="12"/>
  <c r="G223" i="7"/>
  <c r="G222" i="7"/>
  <c r="G221" i="7"/>
  <c r="G220" i="7"/>
  <c r="G219" i="7"/>
  <c r="G218" i="7"/>
  <c r="J215" i="7"/>
  <c r="I215" i="7"/>
  <c r="H215" i="7"/>
  <c r="J211" i="7"/>
  <c r="I211" i="7"/>
  <c r="H211" i="7"/>
  <c r="G210" i="7"/>
  <c r="G209" i="7"/>
  <c r="G208" i="7"/>
  <c r="G207" i="7"/>
  <c r="G206" i="7"/>
  <c r="G205" i="7"/>
  <c r="G204" i="7"/>
  <c r="G201" i="7"/>
  <c r="G200" i="7"/>
  <c r="G199" i="7"/>
  <c r="G198" i="7"/>
  <c r="J196" i="7"/>
  <c r="I196" i="7"/>
  <c r="H196" i="7"/>
  <c r="G191" i="7"/>
  <c r="G190" i="7"/>
  <c r="G189" i="7"/>
  <c r="G188" i="7"/>
  <c r="J182" i="7"/>
  <c r="I182" i="7"/>
  <c r="H182" i="7"/>
  <c r="G181" i="7"/>
  <c r="G180" i="7"/>
  <c r="G179" i="7"/>
  <c r="G178" i="7"/>
  <c r="J177" i="7"/>
  <c r="I177" i="7"/>
  <c r="H177" i="7"/>
  <c r="G176" i="7"/>
  <c r="G175" i="7"/>
  <c r="G174" i="7"/>
  <c r="G173" i="7"/>
  <c r="G172" i="7"/>
  <c r="G171" i="7"/>
  <c r="J170" i="7"/>
  <c r="I170" i="7"/>
  <c r="H170" i="7"/>
  <c r="G169" i="7"/>
  <c r="G168" i="7"/>
  <c r="G167" i="7"/>
  <c r="J166" i="7"/>
  <c r="I166" i="7"/>
  <c r="H166" i="7"/>
  <c r="G165" i="7"/>
  <c r="G164" i="7"/>
  <c r="G163" i="7"/>
  <c r="G162" i="7"/>
  <c r="G161" i="7"/>
  <c r="G160" i="7"/>
  <c r="G159" i="7"/>
  <c r="G158" i="7"/>
  <c r="G157" i="7"/>
  <c r="G156" i="7"/>
  <c r="G155" i="7"/>
  <c r="J154" i="7"/>
  <c r="I154" i="7"/>
  <c r="H154" i="7"/>
  <c r="J152" i="7"/>
  <c r="I152" i="7"/>
  <c r="H152" i="7"/>
  <c r="J148" i="7"/>
  <c r="I148" i="7"/>
  <c r="H148" i="7"/>
  <c r="K54" i="12" s="1"/>
  <c r="F147" i="7"/>
  <c r="F146" i="7"/>
  <c r="J144" i="7"/>
  <c r="I144" i="7"/>
  <c r="H144" i="7"/>
  <c r="J140" i="7"/>
  <c r="I140" i="7"/>
  <c r="H140" i="7"/>
  <c r="K53" i="12" s="1"/>
  <c r="F139" i="7"/>
  <c r="F138" i="7"/>
  <c r="F137" i="7"/>
  <c r="F136" i="7"/>
  <c r="J134" i="7"/>
  <c r="I134" i="7"/>
  <c r="H134" i="7"/>
  <c r="J130" i="7"/>
  <c r="I130" i="7"/>
  <c r="H130" i="7"/>
  <c r="K52" i="12" s="1"/>
  <c r="F129" i="7"/>
  <c r="F128" i="7"/>
  <c r="J125" i="7"/>
  <c r="I125" i="7"/>
  <c r="H125" i="7"/>
  <c r="J121" i="7"/>
  <c r="I121" i="7"/>
  <c r="H121" i="7"/>
  <c r="K51" i="12" s="1"/>
  <c r="G120" i="7"/>
  <c r="G119" i="7"/>
  <c r="G118" i="7"/>
  <c r="G117" i="7"/>
  <c r="G116" i="7"/>
  <c r="G115" i="7"/>
  <c r="G114" i="7"/>
  <c r="G113" i="7"/>
  <c r="G112" i="7"/>
  <c r="G111" i="7"/>
  <c r="J109" i="7"/>
  <c r="I109" i="7"/>
  <c r="H109" i="7"/>
  <c r="J99" i="7"/>
  <c r="I99" i="7"/>
  <c r="H99" i="7"/>
  <c r="J8" i="6"/>
  <c r="J13" i="6" s="1"/>
  <c r="I8" i="6"/>
  <c r="I13" i="6" s="1"/>
  <c r="G93" i="7"/>
  <c r="G87" i="7"/>
  <c r="G85" i="7"/>
  <c r="G81" i="7"/>
  <c r="G80" i="7"/>
  <c r="J78" i="7"/>
  <c r="I78" i="7"/>
  <c r="H78" i="7"/>
  <c r="J74" i="7"/>
  <c r="J50" i="6" s="1"/>
  <c r="I74" i="7"/>
  <c r="I50" i="6" s="1"/>
  <c r="H74" i="7"/>
  <c r="J71" i="7"/>
  <c r="I71" i="7"/>
  <c r="H71" i="7"/>
  <c r="J67" i="7"/>
  <c r="J43" i="6" s="1"/>
  <c r="I67" i="7"/>
  <c r="I43" i="6" s="1"/>
  <c r="H67" i="7"/>
  <c r="J63" i="7"/>
  <c r="I63" i="7"/>
  <c r="H63" i="7"/>
  <c r="J59" i="7"/>
  <c r="J36" i="6" s="1"/>
  <c r="I59" i="7"/>
  <c r="I36" i="6" s="1"/>
  <c r="H59" i="7"/>
  <c r="K37" i="12" s="1"/>
  <c r="J56" i="7"/>
  <c r="I56" i="7"/>
  <c r="H56" i="7"/>
  <c r="J52" i="7"/>
  <c r="I52" i="7"/>
  <c r="H52" i="7"/>
  <c r="J50" i="7"/>
  <c r="I50" i="7"/>
  <c r="H50" i="7"/>
  <c r="J46" i="7"/>
  <c r="I46" i="7"/>
  <c r="H46" i="7"/>
  <c r="J44" i="7"/>
  <c r="I44" i="7"/>
  <c r="H44" i="7"/>
  <c r="J40" i="7"/>
  <c r="I40" i="7"/>
  <c r="H40" i="7"/>
  <c r="K35" i="12" s="1"/>
  <c r="J34" i="7"/>
  <c r="J30" i="6" s="1"/>
  <c r="I34" i="7"/>
  <c r="I30" i="6" s="1"/>
  <c r="H34" i="7"/>
  <c r="H30" i="6" s="1"/>
  <c r="J27" i="7"/>
  <c r="I27" i="7"/>
  <c r="H27" i="7"/>
  <c r="M22" i="7"/>
  <c r="L22" i="7"/>
  <c r="K22" i="7"/>
  <c r="J21" i="7"/>
  <c r="I21" i="7"/>
  <c r="H21" i="7"/>
  <c r="I356" i="5"/>
  <c r="J356" i="5"/>
  <c r="H356" i="5"/>
  <c r="I298" i="5"/>
  <c r="J298" i="5"/>
  <c r="H298" i="5"/>
  <c r="I285" i="5"/>
  <c r="J285" i="5"/>
  <c r="H285" i="5"/>
  <c r="I257" i="5"/>
  <c r="J257" i="5"/>
  <c r="H257" i="5"/>
  <c r="I198" i="5"/>
  <c r="J198" i="5"/>
  <c r="H198" i="5"/>
  <c r="I190" i="5"/>
  <c r="J190" i="5"/>
  <c r="H190" i="5"/>
  <c r="I180" i="5"/>
  <c r="J180" i="5"/>
  <c r="H180" i="5"/>
  <c r="I171" i="5"/>
  <c r="J171" i="5"/>
  <c r="I148" i="5"/>
  <c r="J148" i="5"/>
  <c r="H148" i="5"/>
  <c r="I138" i="5"/>
  <c r="J138" i="5"/>
  <c r="H138" i="5"/>
  <c r="I124" i="5"/>
  <c r="J124" i="5"/>
  <c r="H124" i="5"/>
  <c r="I117" i="5"/>
  <c r="J117" i="5"/>
  <c r="H117" i="5"/>
  <c r="I109" i="5"/>
  <c r="J109" i="5"/>
  <c r="H109" i="5"/>
  <c r="I102" i="5"/>
  <c r="J102" i="5"/>
  <c r="H102" i="5"/>
  <c r="I96" i="5"/>
  <c r="J96" i="5"/>
  <c r="H96" i="5"/>
  <c r="I90" i="5"/>
  <c r="J90" i="5"/>
  <c r="H90" i="5"/>
  <c r="I29" i="5"/>
  <c r="J29" i="5"/>
  <c r="H29" i="5"/>
  <c r="J22" i="5"/>
  <c r="I22" i="5"/>
  <c r="H22" i="5"/>
  <c r="K22" i="12" l="1"/>
  <c r="K21" i="12" s="1"/>
  <c r="M23" i="12"/>
  <c r="I367" i="8"/>
  <c r="J367" i="8"/>
  <c r="H38" i="6"/>
  <c r="M38" i="12"/>
  <c r="H52" i="6"/>
  <c r="M40" i="12"/>
  <c r="H45" i="6"/>
  <c r="M39" i="12"/>
  <c r="K36" i="12"/>
  <c r="G36" i="12" s="1"/>
  <c r="J47" i="9"/>
  <c r="G51" i="12"/>
  <c r="G53" i="12"/>
  <c r="G45" i="12"/>
  <c r="K56" i="12"/>
  <c r="G56" i="12" s="1"/>
  <c r="H36" i="6"/>
  <c r="K38" i="12"/>
  <c r="H50" i="6"/>
  <c r="K40" i="12"/>
  <c r="H43" i="6"/>
  <c r="K39" i="12"/>
  <c r="M22" i="12"/>
  <c r="G23" i="12"/>
  <c r="M59" i="12"/>
  <c r="J41" i="9"/>
  <c r="J264" i="8"/>
  <c r="I264" i="8"/>
  <c r="M58" i="12"/>
  <c r="H192" i="8"/>
  <c r="M55" i="12" s="1"/>
  <c r="I192" i="8"/>
  <c r="J192" i="8"/>
  <c r="J192" i="7"/>
  <c r="H192" i="7"/>
  <c r="I192" i="7"/>
  <c r="M34" i="12" l="1"/>
  <c r="O47" i="9"/>
  <c r="O41" i="9"/>
  <c r="O67" i="9"/>
  <c r="G46" i="12"/>
  <c r="K55" i="12"/>
  <c r="G55" i="12" s="1"/>
  <c r="K59" i="12"/>
  <c r="K34" i="12"/>
  <c r="M21" i="12"/>
  <c r="G21" i="12" s="1"/>
  <c r="G22" i="12"/>
  <c r="M50" i="12"/>
  <c r="M41" i="12" s="1"/>
  <c r="K58" i="12"/>
  <c r="H368" i="8"/>
  <c r="H369" i="8" s="1"/>
  <c r="J368" i="8"/>
  <c r="J369" i="8" s="1"/>
  <c r="I368" i="8"/>
  <c r="I369" i="8" s="1"/>
  <c r="I271" i="7"/>
  <c r="I272" i="7" s="1"/>
  <c r="J271" i="7"/>
  <c r="J272" i="7" s="1"/>
  <c r="L24" i="5"/>
  <c r="M24" i="5"/>
  <c r="K24" i="5"/>
  <c r="L23" i="5"/>
  <c r="M23" i="5"/>
  <c r="K23" i="5"/>
  <c r="L45" i="9"/>
  <c r="L44" i="9" s="1"/>
  <c r="K45" i="9"/>
  <c r="K44" i="9" s="1"/>
  <c r="G418" i="5"/>
  <c r="G424" i="5"/>
  <c r="G425" i="5"/>
  <c r="G426" i="5"/>
  <c r="G427" i="5"/>
  <c r="I408" i="5"/>
  <c r="J408" i="5"/>
  <c r="H408" i="5"/>
  <c r="I397" i="5"/>
  <c r="J397" i="5"/>
  <c r="H397" i="5"/>
  <c r="I389" i="5"/>
  <c r="J389" i="5"/>
  <c r="H389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I372" i="5"/>
  <c r="J372" i="5"/>
  <c r="H372" i="5"/>
  <c r="G368" i="5"/>
  <c r="G369" i="5"/>
  <c r="G370" i="5"/>
  <c r="G371" i="5"/>
  <c r="O92" i="9" l="1"/>
  <c r="O91" i="9"/>
  <c r="I430" i="5"/>
  <c r="I439" i="5" s="1"/>
  <c r="J430" i="5"/>
  <c r="J439" i="5" s="1"/>
  <c r="H430" i="5"/>
  <c r="H439" i="5" s="1"/>
  <c r="I57" i="6"/>
  <c r="J57" i="6"/>
  <c r="K50" i="12"/>
  <c r="K41" i="12" s="1"/>
  <c r="O88" i="9" s="1"/>
  <c r="H271" i="7"/>
  <c r="H272" i="7" s="1"/>
  <c r="M20" i="12"/>
  <c r="Q15" i="12" s="1"/>
  <c r="I11" i="6"/>
  <c r="H11" i="6"/>
  <c r="J11" i="6"/>
  <c r="J45" i="9"/>
  <c r="L41" i="9"/>
  <c r="K41" i="9"/>
  <c r="J7" i="6"/>
  <c r="I7" i="6"/>
  <c r="G428" i="5"/>
  <c r="G407" i="5"/>
  <c r="G406" i="5"/>
  <c r="G405" i="5"/>
  <c r="G404" i="5"/>
  <c r="G403" i="5"/>
  <c r="G399" i="5"/>
  <c r="G396" i="5"/>
  <c r="G395" i="5"/>
  <c r="G374" i="5"/>
  <c r="G312" i="5"/>
  <c r="G316" i="5"/>
  <c r="G317" i="5"/>
  <c r="G318" i="5"/>
  <c r="G319" i="5"/>
  <c r="G327" i="5"/>
  <c r="G326" i="5"/>
  <c r="G325" i="5"/>
  <c r="G324" i="5"/>
  <c r="G323" i="5"/>
  <c r="G322" i="5"/>
  <c r="G321" i="5"/>
  <c r="G320" i="5"/>
  <c r="G311" i="5"/>
  <c r="G310" i="5"/>
  <c r="G309" i="5"/>
  <c r="J308" i="5"/>
  <c r="I308" i="5"/>
  <c r="G307" i="5"/>
  <c r="G306" i="5"/>
  <c r="G305" i="5"/>
  <c r="J304" i="5"/>
  <c r="I304" i="5"/>
  <c r="H304" i="5"/>
  <c r="G303" i="5"/>
  <c r="G302" i="5"/>
  <c r="G301" i="5"/>
  <c r="J300" i="5"/>
  <c r="I300" i="5"/>
  <c r="Q88" i="9" l="1"/>
  <c r="Q87" i="9"/>
  <c r="Q92" i="9"/>
  <c r="Q91" i="9"/>
  <c r="P92" i="9"/>
  <c r="P91" i="9"/>
  <c r="P88" i="9"/>
  <c r="P87" i="9"/>
  <c r="I65" i="6"/>
  <c r="K33" i="9"/>
  <c r="K32" i="9" s="1"/>
  <c r="K123" i="9" s="1"/>
  <c r="J65" i="6"/>
  <c r="L33" i="9"/>
  <c r="L32" i="9" s="1"/>
  <c r="L123" i="9" s="1"/>
  <c r="H328" i="5"/>
  <c r="I58" i="12" s="1"/>
  <c r="J44" i="9"/>
  <c r="O44" i="9" s="1"/>
  <c r="O45" i="9"/>
  <c r="J59" i="6"/>
  <c r="I59" i="6"/>
  <c r="H59" i="6"/>
  <c r="H57" i="6"/>
  <c r="H65" i="6" s="1"/>
  <c r="H7" i="6"/>
  <c r="J87" i="9" s="1"/>
  <c r="O87" i="9" s="1"/>
  <c r="I59" i="12"/>
  <c r="H59" i="12" s="1"/>
  <c r="G59" i="12" s="1"/>
  <c r="K20" i="12"/>
  <c r="K12" i="12" s="1"/>
  <c r="I328" i="5"/>
  <c r="I352" i="5" s="1"/>
  <c r="J328" i="5"/>
  <c r="J352" i="5" s="1"/>
  <c r="K124" i="9" l="1"/>
  <c r="L124" i="9"/>
  <c r="K9" i="12"/>
  <c r="J33" i="9"/>
  <c r="J32" i="9" s="1"/>
  <c r="I57" i="12"/>
  <c r="H57" i="12" s="1"/>
  <c r="G57" i="12" s="1"/>
  <c r="G293" i="5"/>
  <c r="G292" i="5"/>
  <c r="G291" i="5"/>
  <c r="G290" i="5"/>
  <c r="G289" i="5"/>
  <c r="G288" i="5"/>
  <c r="G268" i="5"/>
  <c r="G269" i="5"/>
  <c r="G270" i="5"/>
  <c r="G266" i="5"/>
  <c r="G260" i="5"/>
  <c r="G267" i="5"/>
  <c r="G259" i="5"/>
  <c r="I238" i="5"/>
  <c r="J238" i="5"/>
  <c r="J228" i="5"/>
  <c r="I200" i="5"/>
  <c r="J200" i="5"/>
  <c r="G210" i="5"/>
  <c r="G215" i="5"/>
  <c r="G216" i="5"/>
  <c r="G237" i="5"/>
  <c r="G236" i="5"/>
  <c r="J124" i="9" l="1"/>
  <c r="I253" i="5"/>
  <c r="J253" i="5"/>
  <c r="J123" i="9"/>
  <c r="O32" i="9"/>
  <c r="G12" i="12"/>
  <c r="G243" i="5"/>
  <c r="G244" i="5"/>
  <c r="G230" i="5"/>
  <c r="G231" i="5"/>
  <c r="G235" i="5"/>
  <c r="G227" i="5"/>
  <c r="G226" i="5"/>
  <c r="Q13" i="12" l="1"/>
  <c r="O33" i="9"/>
  <c r="J194" i="5"/>
  <c r="I194" i="5"/>
  <c r="H194" i="5"/>
  <c r="I54" i="12" s="1"/>
  <c r="F193" i="5"/>
  <c r="F192" i="5"/>
  <c r="F183" i="5"/>
  <c r="F184" i="5"/>
  <c r="F185" i="5"/>
  <c r="F175" i="5"/>
  <c r="F174" i="5"/>
  <c r="J176" i="5"/>
  <c r="I176" i="5"/>
  <c r="H176" i="5"/>
  <c r="I52" i="12" s="1"/>
  <c r="H52" i="12" s="1"/>
  <c r="G52" i="12" s="1"/>
  <c r="G150" i="5"/>
  <c r="G153" i="5"/>
  <c r="G154" i="5"/>
  <c r="G155" i="5"/>
  <c r="G156" i="5"/>
  <c r="G157" i="5"/>
  <c r="O65" i="9"/>
  <c r="G139" i="5"/>
  <c r="K62" i="9"/>
  <c r="L62" i="9"/>
  <c r="G127" i="5"/>
  <c r="I120" i="5"/>
  <c r="J120" i="5"/>
  <c r="H120" i="5"/>
  <c r="I113" i="5"/>
  <c r="J113" i="5"/>
  <c r="H113" i="5"/>
  <c r="I39" i="12" s="1"/>
  <c r="H39" i="12" s="1"/>
  <c r="G39" i="12" s="1"/>
  <c r="I105" i="5"/>
  <c r="J105" i="5"/>
  <c r="H105" i="5"/>
  <c r="I38" i="12" s="1"/>
  <c r="H38" i="12" s="1"/>
  <c r="G38" i="12" s="1"/>
  <c r="J98" i="5"/>
  <c r="L59" i="9" s="1"/>
  <c r="L58" i="9" s="1"/>
  <c r="I98" i="5"/>
  <c r="K59" i="9" s="1"/>
  <c r="K58" i="9" s="1"/>
  <c r="H98" i="5"/>
  <c r="J92" i="5"/>
  <c r="L47" i="9" s="1"/>
  <c r="I92" i="5"/>
  <c r="K47" i="9" s="1"/>
  <c r="J86" i="5"/>
  <c r="L43" i="9" s="1"/>
  <c r="I86" i="5"/>
  <c r="K43" i="9" s="1"/>
  <c r="H86" i="5"/>
  <c r="I35" i="12" s="1"/>
  <c r="H35" i="12" s="1"/>
  <c r="G35" i="12" s="1"/>
  <c r="J59" i="9" l="1"/>
  <c r="I37" i="12"/>
  <c r="H37" i="12" s="1"/>
  <c r="G37" i="12" s="1"/>
  <c r="I40" i="12"/>
  <c r="H40" i="12" s="1"/>
  <c r="G40" i="12" s="1"/>
  <c r="J440" i="5"/>
  <c r="J441" i="5" s="1"/>
  <c r="H54" i="12"/>
  <c r="G54" i="12" s="1"/>
  <c r="I50" i="12"/>
  <c r="I440" i="5"/>
  <c r="I441" i="5" s="1"/>
  <c r="L54" i="9"/>
  <c r="J49" i="6"/>
  <c r="J53" i="6" s="1"/>
  <c r="K54" i="9"/>
  <c r="I49" i="6"/>
  <c r="I53" i="6" s="1"/>
  <c r="J43" i="9"/>
  <c r="O43" i="9" s="1"/>
  <c r="L42" i="9"/>
  <c r="L40" i="9" s="1"/>
  <c r="J29" i="6"/>
  <c r="J32" i="6" s="1"/>
  <c r="J33" i="6" s="1"/>
  <c r="J54" i="9"/>
  <c r="O54" i="9" s="1"/>
  <c r="H49" i="6"/>
  <c r="H53" i="6" s="1"/>
  <c r="J42" i="9"/>
  <c r="O42" i="9" s="1"/>
  <c r="H29" i="6"/>
  <c r="H32" i="6" s="1"/>
  <c r="H33" i="6" s="1"/>
  <c r="I42" i="6"/>
  <c r="I46" i="6" s="1"/>
  <c r="K53" i="9"/>
  <c r="K42" i="9"/>
  <c r="K40" i="9" s="1"/>
  <c r="I29" i="6"/>
  <c r="I32" i="6" s="1"/>
  <c r="I33" i="6" s="1"/>
  <c r="H42" i="6"/>
  <c r="H46" i="6" s="1"/>
  <c r="J53" i="9"/>
  <c r="O53" i="9" s="1"/>
  <c r="K52" i="9"/>
  <c r="I35" i="6"/>
  <c r="I39" i="6" s="1"/>
  <c r="L52" i="9"/>
  <c r="J35" i="6"/>
  <c r="J39" i="6" s="1"/>
  <c r="J52" i="9"/>
  <c r="O52" i="9" s="1"/>
  <c r="H35" i="6"/>
  <c r="H39" i="6" s="1"/>
  <c r="J42" i="6"/>
  <c r="J46" i="6" s="1"/>
  <c r="L53" i="9"/>
  <c r="J58" i="9" l="1"/>
  <c r="O59" i="9"/>
  <c r="I56" i="6"/>
  <c r="I64" i="6" s="1"/>
  <c r="J56" i="6"/>
  <c r="J64" i="6" s="1"/>
  <c r="I34" i="12"/>
  <c r="H34" i="12" s="1"/>
  <c r="G34" i="12" s="1"/>
  <c r="I41" i="12"/>
  <c r="J40" i="9"/>
  <c r="O40" i="9" s="1"/>
  <c r="L51" i="9"/>
  <c r="J51" i="9"/>
  <c r="O51" i="9" s="1"/>
  <c r="K51" i="9"/>
  <c r="J6" i="6"/>
  <c r="L63" i="9"/>
  <c r="L60" i="9" s="1"/>
  <c r="R60" i="9" s="1"/>
  <c r="I6" i="6"/>
  <c r="K63" i="9"/>
  <c r="K60" i="9" s="1"/>
  <c r="Q60" i="9" s="1"/>
  <c r="I12" i="6" l="1"/>
  <c r="P85" i="9"/>
  <c r="J12" i="6"/>
  <c r="Q85" i="9"/>
  <c r="K26" i="9"/>
  <c r="K23" i="9" s="1"/>
  <c r="K27" i="9"/>
  <c r="K120" i="9" s="1"/>
  <c r="I63" i="6"/>
  <c r="L27" i="9"/>
  <c r="L120" i="9" s="1"/>
  <c r="L26" i="9"/>
  <c r="L23" i="9" s="1"/>
  <c r="J63" i="6"/>
  <c r="J60" i="6"/>
  <c r="I60" i="6"/>
  <c r="I20" i="12"/>
  <c r="J84" i="9"/>
  <c r="L39" i="9"/>
  <c r="L129" i="9" s="1"/>
  <c r="K39" i="9"/>
  <c r="K129" i="9" s="1"/>
  <c r="J14" i="6" l="1"/>
  <c r="Q79" i="9"/>
  <c r="I14" i="6"/>
  <c r="P79" i="9"/>
  <c r="L119" i="9"/>
  <c r="K119" i="9"/>
  <c r="K117" i="9"/>
  <c r="P21" i="9"/>
  <c r="L117" i="9"/>
  <c r="Q21" i="9"/>
  <c r="I11" i="12"/>
  <c r="I9" i="12" s="1"/>
  <c r="J83" i="9"/>
  <c r="J79" i="9" l="1"/>
  <c r="O95" i="9"/>
  <c r="O94" i="9"/>
  <c r="Q10" i="12"/>
  <c r="H351" i="5" l="1"/>
  <c r="H352" i="5" l="1"/>
  <c r="H440" i="5" s="1"/>
  <c r="J58" i="12"/>
  <c r="H441" i="5" l="1"/>
  <c r="J63" i="9"/>
  <c r="H6" i="6"/>
  <c r="H12" i="6" s="1"/>
  <c r="H14" i="6" s="1"/>
  <c r="H58" i="12"/>
  <c r="G58" i="12" s="1"/>
  <c r="J50" i="12"/>
  <c r="J60" i="9" l="1"/>
  <c r="P60" i="9" s="1"/>
  <c r="H56" i="6"/>
  <c r="J41" i="12"/>
  <c r="H50" i="12"/>
  <c r="G50" i="12" s="1"/>
  <c r="O63" i="9" s="1"/>
  <c r="H60" i="6" l="1"/>
  <c r="H64" i="6"/>
  <c r="H63" i="6" s="1"/>
  <c r="J39" i="9"/>
  <c r="J129" i="9" s="1"/>
  <c r="J20" i="12"/>
  <c r="H41" i="12"/>
  <c r="G41" i="12" l="1"/>
  <c r="O85" i="9"/>
  <c r="O82" i="9" s="1"/>
  <c r="J11" i="12"/>
  <c r="J9" i="12" s="1"/>
  <c r="H20" i="12"/>
  <c r="G20" i="12" s="1"/>
  <c r="O39" i="9" s="1"/>
  <c r="O60" i="9" l="1"/>
  <c r="O79" i="9"/>
  <c r="H11" i="12"/>
  <c r="G11" i="12" l="1"/>
  <c r="J26" i="9" s="1"/>
  <c r="J27" i="9"/>
  <c r="J120" i="9" s="1"/>
  <c r="H9" i="12"/>
  <c r="Q12" i="12"/>
  <c r="J119" i="9" l="1"/>
  <c r="J23" i="9"/>
  <c r="G9" i="12"/>
  <c r="Q8" i="12"/>
  <c r="O26" i="9"/>
  <c r="O27" i="9"/>
  <c r="J117" i="9" l="1"/>
  <c r="O21" i="9"/>
  <c r="O23" i="9"/>
  <c r="Q6" i="12"/>
</calcChain>
</file>

<file path=xl/sharedStrings.xml><?xml version="1.0" encoding="utf-8"?>
<sst xmlns="http://schemas.openxmlformats.org/spreadsheetml/2006/main" count="2390" uniqueCount="545">
  <si>
    <t>КОСГУ</t>
  </si>
  <si>
    <t>ИТОГО ПО ВИДУ РАСХОДОВ 111</t>
  </si>
  <si>
    <t>II.  Расчет расходов по виду расходов 119 "Взносы по обязательному социальному страхованию на выплаты по оплате труда работников и иные выплаты работникам учреждений"</t>
  </si>
  <si>
    <t>ИТОГО ПО ВИДУ РАСХОДОВ 119</t>
  </si>
  <si>
    <t>III.  Расчет расходов по виду расходов 112 "Иные выплаты персоналу учреждений, за исключением фонда оплаты труда"</t>
  </si>
  <si>
    <t>Прочие выплаты</t>
  </si>
  <si>
    <t>Суточные при служебных командировках</t>
  </si>
  <si>
    <t>Суточные при командировках на курсы повышения квалификации</t>
  </si>
  <si>
    <t>Транспортные услуги</t>
  </si>
  <si>
    <t>Оплата проезда при командировках на курсы повышения квалификации</t>
  </si>
  <si>
    <t>Прочие услуги</t>
  </si>
  <si>
    <t>Найм жилых помещений при служебных командировках</t>
  </si>
  <si>
    <t>Прочие расходы</t>
  </si>
  <si>
    <t>Выездные соревнования (питание, проживание спортсменов)</t>
  </si>
  <si>
    <t>ИТОГО ПО ВИДУ РАСХОДОВ 112</t>
  </si>
  <si>
    <t>ИТОГО ПО ВИДУ РАСХОДОВ 113</t>
  </si>
  <si>
    <t>V.  Расчет расходов по виду расходов 360 "Иные выплаты населению "</t>
  </si>
  <si>
    <t>Трудоустройство несовершеннолетних граждан (трудовые бригады)</t>
  </si>
  <si>
    <t>возмещение истцу расходов на государственную пошлину и уплата неустойки, оплата расходов на экспертизу судебным актом, возмещение ущерба должностным лицом по суду</t>
  </si>
  <si>
    <t>ИТОГО ПО ВИДУ РАСХОДОВ 831</t>
  </si>
  <si>
    <t>VII.  Расчет расходов по виду расходов 851 "Уплата налога на имущество организаций и земельного налога "</t>
  </si>
  <si>
    <t xml:space="preserve">Остаточная (кадастровая) стоимость </t>
  </si>
  <si>
    <t>Ставка налога%</t>
  </si>
  <si>
    <t>Налог на имущество</t>
  </si>
  <si>
    <t>Земельный налог</t>
  </si>
  <si>
    <t>ИТОГО ПО ВИДУ РАСХОДОВ 851</t>
  </si>
  <si>
    <t>VIII.  Расчет расходов по виду расходов 852 "Уплата прочих налогов, сборов  "</t>
  </si>
  <si>
    <t>Год выпуска автотранспортного средства</t>
  </si>
  <si>
    <t>Количество автотранспортного средства</t>
  </si>
  <si>
    <t>Транспортный налог</t>
  </si>
  <si>
    <t>х</t>
  </si>
  <si>
    <t>ИТОГО ПО ВИДУ РАСХОДОВ 852</t>
  </si>
  <si>
    <t>VIIII.  Расчет расходов по виду расходов 853 "Уплата иных платежей"</t>
  </si>
  <si>
    <t>ИТОГО ПО ВИДУ РАСХОДОВ 853</t>
  </si>
  <si>
    <t>X.  Расчет расходов по виду расходов 243 "Закупка товаров, работ, услуг в целях капитального ремонта государственного (муниципального)  имущества"</t>
  </si>
  <si>
    <t>Количество</t>
  </si>
  <si>
    <t>Услуги по содержанию имущества</t>
  </si>
  <si>
    <t>Капитальный ремонт зданий и сооружений (расшифровать)</t>
  </si>
  <si>
    <t>Проекты</t>
  </si>
  <si>
    <t>ИТОГО ПО ВИДУ РАСХОДОВ 243</t>
  </si>
  <si>
    <t>а) 221 "Услуги связи"</t>
  </si>
  <si>
    <t>Повременная оплата междугородных, международных и местных телефонных соединений</t>
  </si>
  <si>
    <t>Абонентская плата</t>
  </si>
  <si>
    <t>оплата по километражу</t>
  </si>
  <si>
    <t>определитель номера</t>
  </si>
  <si>
    <t>радиоточка</t>
  </si>
  <si>
    <t>выход в город</t>
  </si>
  <si>
    <t>установка телефона</t>
  </si>
  <si>
    <t>интернет  (бухгалтерия)</t>
  </si>
  <si>
    <t>Итого по статье 221</t>
  </si>
  <si>
    <t>б)  222 "Транспортные услуги"</t>
  </si>
  <si>
    <t>Количество человек</t>
  </si>
  <si>
    <t>Найм транспортных средств</t>
  </si>
  <si>
    <t>Оплата проезда при служебных командировках</t>
  </si>
  <si>
    <t>Итого по статье 222</t>
  </si>
  <si>
    <t>Оплата отопления и горячего водоснабжения</t>
  </si>
  <si>
    <t>Г/кал</t>
  </si>
  <si>
    <t>куб.м</t>
  </si>
  <si>
    <t>Водоотведение</t>
  </si>
  <si>
    <t>Потребление электроэнергии</t>
  </si>
  <si>
    <t>КВТ./час</t>
  </si>
  <si>
    <t>Итого по статье 223</t>
  </si>
  <si>
    <t>Аренда зданий (помещений, сооружений)</t>
  </si>
  <si>
    <t>Итого по статье 224</t>
  </si>
  <si>
    <t>Содержание в чистоте и техническое обслуживание помещений, зданий, дворов и сооружений (расшифровать)</t>
  </si>
  <si>
    <t>Заправка картриджа</t>
  </si>
  <si>
    <t>Итого по статье 225</t>
  </si>
  <si>
    <t>Медосмотр</t>
  </si>
  <si>
    <t>Итого по статье 226</t>
  </si>
  <si>
    <t>Представительские расходы</t>
  </si>
  <si>
    <t>Повышение квалификации</t>
  </si>
  <si>
    <t>Технический осмотр автобусов</t>
  </si>
  <si>
    <t>Итого по статье 290</t>
  </si>
  <si>
    <t>Итого по статье 310</t>
  </si>
  <si>
    <t>Итого</t>
  </si>
  <si>
    <t>Строительные материалы</t>
  </si>
  <si>
    <t>Приобретение запасных частей в части административно-хозяйственного обеспечения</t>
  </si>
  <si>
    <t>Итого по статье 340</t>
  </si>
  <si>
    <t>ИТОГО ПО ВИДУ РАСХОДОВ 244</t>
  </si>
  <si>
    <t xml:space="preserve">Субсидия на финансовое обеспечение выполнения муниципального задания , ВСЕГО: </t>
  </si>
  <si>
    <t>(подпись)</t>
  </si>
  <si>
    <t>Наименование расходов</t>
  </si>
  <si>
    <t>Размер потребления ресурсов</t>
  </si>
  <si>
    <t>* Штатное расписание прилагается</t>
  </si>
  <si>
    <t>Пособие на ребенка до достижения им возраста 3-х лет</t>
  </si>
  <si>
    <t>Госпошлина учреждения-ответчика по решению суда</t>
  </si>
  <si>
    <t xml:space="preserve">Единица измерения </t>
  </si>
  <si>
    <t>параллельный телефон</t>
  </si>
  <si>
    <t>сигнализация</t>
  </si>
  <si>
    <t>Тариф (с учетом НДС), руб.</t>
  </si>
  <si>
    <t>Ставка арендной платы</t>
  </si>
  <si>
    <t>Средний размер выплаты (пособия) на одного работника, руб.</t>
  </si>
  <si>
    <t>Средний размер выплаты  на одного человека, руб.</t>
  </si>
  <si>
    <t>Стоимость</t>
  </si>
  <si>
    <t>Количество номеров</t>
  </si>
  <si>
    <t>Количество платежей в год</t>
  </si>
  <si>
    <t>м2</t>
  </si>
  <si>
    <t>чел.</t>
  </si>
  <si>
    <t>усл.</t>
  </si>
  <si>
    <t>шт.</t>
  </si>
  <si>
    <t>Плата за загрязнение окружающей среды</t>
  </si>
  <si>
    <t>мес.</t>
  </si>
  <si>
    <t>I.  Расчет расходов по виду расходов 111 "Фонд оплаты труда"</t>
  </si>
  <si>
    <t>Заработная плата</t>
  </si>
  <si>
    <t>Начисления на выплаты по оплате труда</t>
  </si>
  <si>
    <t>Количество месяцев (дней)</t>
  </si>
  <si>
    <t>Сумма, руб. / год</t>
  </si>
  <si>
    <t xml:space="preserve">Наименование </t>
  </si>
  <si>
    <t>№ п/п</t>
  </si>
  <si>
    <t>IV.  Расчет расходов по виду расходов 113 "Иные выплаты, за исключением фонда оплаты труда  учреждений, лицам, привлекаемым согласно законодательству для выполнения отдельных полномочий"</t>
  </si>
  <si>
    <t>VI.  Расчет расходов по виду расходов 831 "Исполнение судебных актов Российской Федерации и мировых соглашения по возмещению вреда, причинённого в результате незаконных действий (бездействия) органов государственной власти (государственных органов), органов местного самоуправления, либо должностных лиц этих органов, а также в результате деятельности учреждений"</t>
  </si>
  <si>
    <t>1,5%</t>
  </si>
  <si>
    <t>0,1%</t>
  </si>
  <si>
    <t>Количество месяцев, (дней)</t>
  </si>
  <si>
    <t>Средняя стоимость, руб.</t>
  </si>
  <si>
    <t>XII.  Расчет расходов по виду расходов 244 "Прочая закупка товаров, работ и услуг для обеспечения государственных (муниципальных) нужд"</t>
  </si>
  <si>
    <t>Наименование показателя</t>
  </si>
  <si>
    <t>Стоимость за единицу, руб.</t>
  </si>
  <si>
    <t>Средняя стоимость услуг в месяц, руб.</t>
  </si>
  <si>
    <t>Период предоставления услуг, (кол-во месяцев)</t>
  </si>
  <si>
    <t>Х</t>
  </si>
  <si>
    <t>в)  223 "Коммунальные услуги"</t>
  </si>
  <si>
    <t>Холодное водоснабжение</t>
  </si>
  <si>
    <t>г)  224 "Арендная плата за пользование имуществом"</t>
  </si>
  <si>
    <t>Аренда транспортных средств</t>
  </si>
  <si>
    <t xml:space="preserve">Количество </t>
  </si>
  <si>
    <t>Стоимость (с учетом НДС), руб.</t>
  </si>
  <si>
    <t>Вывоз мусора</t>
  </si>
  <si>
    <t>м3</t>
  </si>
  <si>
    <t>Дератизация</t>
  </si>
  <si>
    <t>Обслуживание АПС</t>
  </si>
  <si>
    <t>Обслуживание теплосчетчиков</t>
  </si>
  <si>
    <t>Обслуживание расходомеров ХВС</t>
  </si>
  <si>
    <t>Обработка территории от клещей</t>
  </si>
  <si>
    <t>Обслуживание электроустановок</t>
  </si>
  <si>
    <t>Промывка системы отопления (радиаторы 7-ми секционные)</t>
  </si>
  <si>
    <t>Текущий и аварийный ремонт зданий и сооружений, систем ХВС</t>
  </si>
  <si>
    <t>Текущий ремонт к новому учебному году (расшифровать)</t>
  </si>
  <si>
    <t>Оплата услуг по техническому обслуживанию и ремонту оборудования и инвентаря в части административно-хозяйственного обеспечения: (расшифровать)</t>
  </si>
  <si>
    <t>Оплата услуг по техническому обслуживанию и ремонту вычислительной техники: (расшифровать)</t>
  </si>
  <si>
    <t>Поверка весов</t>
  </si>
  <si>
    <t>д)  225 "Услуги по содержанию имущества"</t>
  </si>
  <si>
    <t>е)  226 "Прочие  услуги"</t>
  </si>
  <si>
    <t>Приобретение лицензионных программ</t>
  </si>
  <si>
    <t>Обслуживание  1С</t>
  </si>
  <si>
    <t>Оплата услуг вневедомственной охраны</t>
  </si>
  <si>
    <t>ё)  290 "Прочие  расходы"</t>
  </si>
  <si>
    <t>Приобретение призов и подарков</t>
  </si>
  <si>
    <t>Приобретение учебников</t>
  </si>
  <si>
    <t>Приобретение оргтехники (расшифровать)</t>
  </si>
  <si>
    <t>Приобретение средств вычислительной техники</t>
  </si>
  <si>
    <t>Приобретение имущества (расшифровать)</t>
  </si>
  <si>
    <t>ж)  310 "Увеличение стоимости основных средств"</t>
  </si>
  <si>
    <t>Канцелярские принадлежности</t>
  </si>
  <si>
    <t>Бумага</t>
  </si>
  <si>
    <t>Папка скоросшиватель</t>
  </si>
  <si>
    <t>Файлы</t>
  </si>
  <si>
    <t>Ручки</t>
  </si>
  <si>
    <t>кг.</t>
  </si>
  <si>
    <t>Приобретение запасных частей ко всем видам вычислительной техники</t>
  </si>
  <si>
    <t>Прочие  хозяйственные  материалы</t>
  </si>
  <si>
    <t>Приобретение мягкого инвентаря</t>
  </si>
  <si>
    <t>Стиральный порошок</t>
  </si>
  <si>
    <t>Приобретение продуктов питания, всего</t>
  </si>
  <si>
    <t>местный бюджет</t>
  </si>
  <si>
    <t>краевой бюджет</t>
  </si>
  <si>
    <t>Расчеты (обоснования) к плану финансово-хозяйственной деятельности</t>
  </si>
  <si>
    <t xml:space="preserve">на </t>
  </si>
  <si>
    <t>год</t>
  </si>
  <si>
    <t>(субсидия на финансовое обеспечение  выполнения муниципального задания)</t>
  </si>
  <si>
    <t>(наименование учреждения)</t>
  </si>
  <si>
    <t>Дата</t>
  </si>
  <si>
    <t>г.</t>
  </si>
  <si>
    <t>з)  340 "Увеличение стоимости материальных запасов"</t>
  </si>
  <si>
    <t>Примечание*: 1. В столбце "Наименование показателя" допускаетя изменение показателей.  2. Обязательно проставлять единицы измерения.</t>
  </si>
  <si>
    <t>(поступления от оказания услуг (выполнения работ) на платной основе и иной, приносящей доход деятельности)</t>
  </si>
  <si>
    <t>КВР</t>
  </si>
  <si>
    <t>Прочая закупка товаров, работ, услуг</t>
  </si>
  <si>
    <t>расшифровка 4</t>
  </si>
  <si>
    <t>расшифровка 5</t>
  </si>
  <si>
    <t>расшифровка 2</t>
  </si>
  <si>
    <t>Проверка огнезащиты кровли</t>
  </si>
  <si>
    <t>пачка</t>
  </si>
  <si>
    <t>Мыло хозяйственное</t>
  </si>
  <si>
    <t>Мыло туалетное</t>
  </si>
  <si>
    <t>Зарядка огнетушителей</t>
  </si>
  <si>
    <t>ПЛАН по родительской плате</t>
  </si>
  <si>
    <t>сода кальцинированная</t>
  </si>
  <si>
    <t>Приобретение программного обеспечения 1С,  почтовый агент</t>
  </si>
  <si>
    <t>пач.</t>
  </si>
  <si>
    <t>Поверка огнетушителей</t>
  </si>
  <si>
    <t>Консультирование по работе с компьютерными программами</t>
  </si>
  <si>
    <t>дезифецирующее средство Жавильон</t>
  </si>
  <si>
    <t>Обучение по пожарно-техническому минимуму</t>
  </si>
  <si>
    <t>папки накопители</t>
  </si>
  <si>
    <t>моющее средство</t>
  </si>
  <si>
    <t xml:space="preserve">усл. </t>
  </si>
  <si>
    <t>Огнетушители</t>
  </si>
  <si>
    <t>Техническое обслуживание складских весов</t>
  </si>
  <si>
    <t>лабораторные исследования песка, воды, готовых блюд</t>
  </si>
  <si>
    <t>л.</t>
  </si>
  <si>
    <t>Выполнение злектрозамеров</t>
  </si>
  <si>
    <t>картридж</t>
  </si>
  <si>
    <t>Обучение по охране труда</t>
  </si>
  <si>
    <t>Обслуживание и ремонт компьютеров</t>
  </si>
  <si>
    <t>чистящее средство</t>
  </si>
  <si>
    <t>Мыло жидкое</t>
  </si>
  <si>
    <t>Испытание пожарных кранов</t>
  </si>
  <si>
    <t>Санитарно-бактирологическое иследование почвы, смывы, пробы</t>
  </si>
  <si>
    <t>Производственный контроль:</t>
  </si>
  <si>
    <t>по финансам</t>
  </si>
  <si>
    <t>уп.</t>
  </si>
  <si>
    <t xml:space="preserve">скобы для  степлера </t>
  </si>
  <si>
    <t>принтер</t>
  </si>
  <si>
    <t xml:space="preserve">Обслуживание УУТЭ         </t>
  </si>
  <si>
    <t>Заправка кондиционера</t>
  </si>
  <si>
    <t>Установка теплосчетчика</t>
  </si>
  <si>
    <t>Изготовление бланков</t>
  </si>
  <si>
    <t>Электроплита</t>
  </si>
  <si>
    <t>(число)</t>
  </si>
  <si>
    <t>(месяц)</t>
  </si>
  <si>
    <t>(год)</t>
  </si>
  <si>
    <t>Дезинсекция</t>
  </si>
  <si>
    <t>ремонт принтера</t>
  </si>
  <si>
    <t>заправка картриджа</t>
  </si>
  <si>
    <t>ИТОГО ЗАКУПКИ В ПФХД</t>
  </si>
  <si>
    <t>Приобретение матер-х запасов за счет средств субвенции</t>
  </si>
  <si>
    <t>244+243</t>
  </si>
  <si>
    <t>Примечание*:  Значения планового периода (2021-2022 гг.) в течение всего отчетного года не меняются.</t>
  </si>
  <si>
    <t>Коды</t>
  </si>
  <si>
    <t>Орган, осуществляющий функции и полномочия учредителя</t>
  </si>
  <si>
    <t>Управление образования и молодежной политики администрации Уссурийского городского округа</t>
  </si>
  <si>
    <t>по Сводному реестру</t>
  </si>
  <si>
    <t>глава по КБК</t>
  </si>
  <si>
    <t>Учреждение</t>
  </si>
  <si>
    <t>ИНН</t>
  </si>
  <si>
    <t>КПП</t>
  </si>
  <si>
    <t>Единица измерения:</t>
  </si>
  <si>
    <t>руб.</t>
  </si>
  <si>
    <t>по ОКЕИ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</si>
  <si>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</si>
  <si>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</si>
  <si>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</si>
  <si>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Сумма</t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</si>
  <si>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</si>
  <si>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</si>
  <si>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</si>
  <si>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t>Остаток средств  на начало текущего финансового года*1</t>
  </si>
  <si>
    <t>0001</t>
  </si>
  <si>
    <t>Остаток средств  на конец  текущего финансового года*1</t>
  </si>
  <si>
    <t>0002</t>
  </si>
  <si>
    <t>Доходы,  всего:</t>
  </si>
  <si>
    <t>в том числе: 
доходы от собственности, всего</t>
  </si>
  <si>
    <t>доходы от оказания услуг, работ, компенсации затрат учреждений, всего</t>
  </si>
  <si>
    <t>в том числе:
субсидии на финансовое обеспечение выполнения муниципального задания</t>
  </si>
  <si>
    <t>доходы от штрафов, пеней, иных сумм принудительного изъятия,  всего</t>
  </si>
  <si>
    <t>безвозмездные денежные поступления,  всего</t>
  </si>
  <si>
    <t>Прочие доходы,  всего</t>
  </si>
  <si>
    <t>в том числе:  
целевые субсидии</t>
  </si>
  <si>
    <t>субсидии на осуществление капитальных вложений</t>
  </si>
  <si>
    <t>доходы от оперций с активами,  всего</t>
  </si>
  <si>
    <t>прочие поступления,  всего</t>
  </si>
  <si>
    <t>из них:  
увеличение остатков денежных средств за счет возврата дебиторской задолженности прошлых лет</t>
  </si>
  <si>
    <t>Расходы,  всего:</t>
  </si>
  <si>
    <t>в том числе:
на выплаты персоналу, всего</t>
  </si>
  <si>
    <t>в том числе: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</si>
  <si>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</si>
  <si>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учреждений,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</si>
  <si>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 всего</t>
  </si>
  <si>
    <t>в том числе:
на выплаты по оплате труда</t>
  </si>
  <si>
    <t>на иные выплаты работникам</t>
  </si>
  <si>
    <t>Социальные и иные выплаты населению,  всего</t>
  </si>
  <si>
    <t>в том числе:
социальные выплаты гражданам, кроме публичных нормативных социальных выплат</t>
  </si>
  <si>
    <t>из них:
пособия, компесации и иные социальные выплаты гражданам, кроме публичных нормативных обязательств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</si>
  <si>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</si>
  <si>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</si>
  <si>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из них:
налог на имущество и замельный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</si>
  <si>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</si>
  <si>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</si>
  <si>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</si>
  <si>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</si>
  <si>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</si>
  <si>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</si>
  <si>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</si>
  <si>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 всего*2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</si>
  <si>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</si>
  <si>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</si>
  <si>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работ, услуг,  всего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</si>
  <si>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</si>
  <si>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</t>
  </si>
  <si>
    <t>строительство (реконструкция) объектов недвижимого имущества</t>
  </si>
  <si>
    <t>Выплаты, уменьшающие доход, всего*3</t>
  </si>
  <si>
    <t>в том числе:
налог на прибыль*3</t>
  </si>
  <si>
    <t>налог на добавленную стоимость*3</t>
  </si>
  <si>
    <t>прочие налоги, уменьшающие доход*3</t>
  </si>
  <si>
    <t>Прочие выплаты, всего*4</t>
  </si>
  <si>
    <t>из них:
возврат в бюджет средств субсидии</t>
  </si>
  <si>
    <t>Раздел 2. Сведения по выплатам на закупки товаров, работ, услуг</t>
  </si>
  <si>
    <t>Год начала закупки</t>
  </si>
  <si>
    <t>за пределами планового периода</t>
  </si>
  <si>
    <t>Выплаты на закупку товаров, работ, услуг, всего*6</t>
  </si>
  <si>
    <t>1.1.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</si>
  <si>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 июля 2011 г. № 223-ФЗ "О закупках товаров, работ, услуг отдельными видами юридических лиц" (далее - Федеральный закон № 223-ФЗ)*7</t>
  </si>
  <si>
    <t>1.2.</t>
  </si>
  <si>
    <t>по контрактам (договорам), планируемым к заключению в соотвествующем финансовом году без применения норм Федерального закона № 44-ФЗ и Федерального закона № 223-ФЗ*7</t>
  </si>
  <si>
    <t>1.3.</t>
  </si>
  <si>
    <t>по контрактам (договорам),  заключенным до начала текущего финансового года с учетом требований Федерального закона № 44-ФЗ и Федерального закона № 223-ФЗ</t>
  </si>
  <si>
    <t>1.4.</t>
  </si>
  <si>
    <t>по контрактам (договорам), планируемым к заключению в соотвествующем финансовом году с учетом требований Федерального закона № 44-ФЗ и Федерального закона № 223-ФЗ</t>
  </si>
  <si>
    <t>1.4.1.</t>
  </si>
  <si>
    <t>в том числе:
за счет субсидий, предоставляемых на финансовое обеспечение выполнения муниципального задания</t>
  </si>
  <si>
    <t>1.4.1.1.</t>
  </si>
  <si>
    <t>1.4.1.2.</t>
  </si>
  <si>
    <t>в соответствии с Федеральным законом № 223-ФЗ*8</t>
  </si>
  <si>
    <t>1.4.2.</t>
  </si>
  <si>
    <t>за счет целевых субсидий</t>
  </si>
  <si>
    <t>1.4.2.1.</t>
  </si>
  <si>
    <t>1.4.2.2.</t>
  </si>
  <si>
    <t>1.4.3.</t>
  </si>
  <si>
    <t>за счет субсидий, предоставляемых на осуществление капиатльных вложений*9</t>
  </si>
  <si>
    <t>1.4.5.</t>
  </si>
  <si>
    <t>за счет прочих источников финансового обеспечения</t>
  </si>
  <si>
    <t>1.4.5.1.</t>
  </si>
  <si>
    <t>1.4.5.2.</t>
  </si>
  <si>
    <t>2.</t>
  </si>
  <si>
    <t>в том числе по году начала закупки</t>
  </si>
  <si>
    <t>3.</t>
  </si>
  <si>
    <t xml:space="preserve">                                                                                                                                               </t>
  </si>
  <si>
    <t>наименование учреждения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</si>
  <si>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</si>
  <si>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закупки*10</t>
  </si>
  <si>
    <t>ИТОГО 111</t>
  </si>
  <si>
    <t>ИТОГО 119</t>
  </si>
  <si>
    <t>ИТОГО 851</t>
  </si>
  <si>
    <t>ИТОГО 853</t>
  </si>
  <si>
    <t>ИТОГО 852</t>
  </si>
  <si>
    <t>ИТОГО 212</t>
  </si>
  <si>
    <t>05301417</t>
  </si>
  <si>
    <t>016</t>
  </si>
  <si>
    <t>Планируемые объемы расходных обязательств по учреждению:</t>
  </si>
  <si>
    <t>Расчеты, приведенные в пояснительной записке, соответствуют информации о планируемых объемах расходных обязательств. Расчеты обоснованны и экономически целесообразны.</t>
  </si>
  <si>
    <t>Начальник финансово-экономического отдела управления образования и молодежной политики</t>
  </si>
  <si>
    <t>Н. А. Вялкова</t>
  </si>
  <si>
    <t>Директор МКУ Центр обслуживания</t>
  </si>
  <si>
    <t>И. Ю. Щербак</t>
  </si>
  <si>
    <t>Е.Е. Гончар</t>
  </si>
  <si>
    <t>32-43-35</t>
  </si>
  <si>
    <t>на обоснованность расчетов, приведенных в пояснительной записке к Плану финансово-хозяйственной деятельности  на 2020 год и плановый период 2021-2022 годов, и соответствия показателей в информации о планируемых объемах расходных обязательств по учреждению:</t>
  </si>
  <si>
    <t>План финансово-хозяйственной деятельности на 2020 год и плановый период 2021-2022 годов (далее - План) по учреждению</t>
  </si>
  <si>
    <t>разработан в соответствии с действующим Порядком, утвержденным постановлением администрации Уссурийского городского округа от 05.07.2019г. №1541-НПА.</t>
  </si>
  <si>
    <t>(Дата составления Плана)</t>
  </si>
  <si>
    <t>Утверждаю:</t>
  </si>
  <si>
    <t>в том числе:    в соответствии с Федеральным законом № 44-ФЗ</t>
  </si>
  <si>
    <t>в том числе:  в соответствии с Федеральным законом № 44-ФЗ</t>
  </si>
  <si>
    <t>ЗАКЛЮЧЕНИЕ</t>
  </si>
  <si>
    <t>в том числе:   целевые субсидии</t>
  </si>
  <si>
    <t>в том числе:  субсидии на финансовое обеспечение выполнения муниципального задания</t>
  </si>
  <si>
    <t>в том числе:   доходы от собственности, всего</t>
  </si>
  <si>
    <t>из них:    увеличение остатков денежных средств за счет возврата дебиторской задолженности прошлых лет</t>
  </si>
  <si>
    <t>РАСХОДЫ</t>
  </si>
  <si>
    <t>ИТОГО РАСХОДЫ</t>
  </si>
  <si>
    <t xml:space="preserve"> (Субсидии на осуществление капитальных вложений в объекты капитального строительства государственной (муниципальной) собственности)</t>
  </si>
  <si>
    <t>расшифровка 6</t>
  </si>
  <si>
    <t>в том числе КВР 243</t>
  </si>
  <si>
    <t>111+119</t>
  </si>
  <si>
    <t>Заработная плата всего (КБ+МБ)</t>
  </si>
  <si>
    <t>111+119+112</t>
  </si>
  <si>
    <t>Выплаты персоналу всего (КБ+МБ)</t>
  </si>
  <si>
    <t xml:space="preserve">27 </t>
  </si>
  <si>
    <t>декабря</t>
  </si>
  <si>
    <t>Директор</t>
  </si>
  <si>
    <t>Заместитель директора</t>
  </si>
  <si>
    <t>Костина У.И.</t>
  </si>
  <si>
    <t>Гоголенко О.Е.</t>
  </si>
  <si>
    <t xml:space="preserve">"27" декабря 2019 г.                                                                                    </t>
  </si>
  <si>
    <t>Ремонт окон ПВХ</t>
  </si>
  <si>
    <t>компьютер</t>
  </si>
  <si>
    <t>ИБП</t>
  </si>
  <si>
    <t>вывоз для утилизации ртутсодержащих отходов</t>
  </si>
  <si>
    <t>27</t>
  </si>
  <si>
    <t>Световозвращающие приспособления</t>
  </si>
  <si>
    <t>120+130+140+150+180</t>
  </si>
  <si>
    <t>2+4</t>
  </si>
  <si>
    <t>2 добровольные</t>
  </si>
  <si>
    <t>5+6</t>
  </si>
  <si>
    <t>ФОРМУЛЫ САМОКОНТРОЛЯ</t>
  </si>
  <si>
    <t>должно равняться нулю</t>
  </si>
  <si>
    <t>всего</t>
  </si>
  <si>
    <t>(доход+ остаток на начало года-расход)</t>
  </si>
  <si>
    <t>Код вида расходов  Российской Федерации</t>
  </si>
  <si>
    <t>Объем финансового обеспечения, руб. ( с точностью до двух знаков после запятой-0,00)</t>
  </si>
  <si>
    <t>Всего</t>
  </si>
  <si>
    <t>в том числе: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</si>
  <si>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</si>
  <si>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пункта 1 статьи 78.1 Бюджетного кодекса Российской Федерации</t>
  </si>
  <si>
    <t>Субсидии на осуществление капитальных вложений</t>
  </si>
  <si>
    <t>из них гранты</t>
  </si>
  <si>
    <t>ПОСТУПЛЕНИЯ ОТ ДОХОДОВ,ВСЕГО:</t>
  </si>
  <si>
    <t>в том числе: доходы от  собственности</t>
  </si>
  <si>
    <t>в том числе родительская плата</t>
  </si>
  <si>
    <t>ВЫПЛАТЫ ПО РАСХОДАМ,ВСЕГО:</t>
  </si>
  <si>
    <t>в том числе на: выплаты персоналу всего:</t>
  </si>
  <si>
    <t>из них: оплата труда и начисления на выплаты по оплате труда</t>
  </si>
  <si>
    <t xml:space="preserve">из них: оплата труда </t>
  </si>
  <si>
    <t>111</t>
  </si>
  <si>
    <t>119</t>
  </si>
  <si>
    <t>Социальные и иные выплаты населению, всего</t>
  </si>
  <si>
    <t xml:space="preserve">из них: прочие выплаты </t>
  </si>
  <si>
    <t>Уплату налогов, сборов и  иных платежей, всего</t>
  </si>
  <si>
    <t>безвозмездные перечисления организациям</t>
  </si>
  <si>
    <t xml:space="preserve">Прочие расходы (кроме расходов на закупку товаров, работ, услуг) </t>
  </si>
  <si>
    <t xml:space="preserve"> прочие расходы (питание спортсменов)</t>
  </si>
  <si>
    <t>Закупка товаров, работ, услуг  на  капитальный ремонт государственного (муниципального)  имущества</t>
  </si>
  <si>
    <t>Прочая закупка товаров, работ и услуг для обеспечения государственных (муниципальных) нужд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</si>
  <si>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</si>
  <si>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</si>
  <si>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</si>
  <si>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</si>
  <si>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</si>
  <si>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</si>
  <si>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</si>
  <si>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</si>
  <si>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Заместитель  директора по финансам                     </t>
  </si>
  <si>
    <t>О.Е. Гоголенко</t>
  </si>
  <si>
    <t xml:space="preserve">Расходы на закупку товаров, работ, услуг, всего </t>
  </si>
  <si>
    <t>244</t>
  </si>
  <si>
    <t xml:space="preserve">Обеспечение доступа в сеть Интернет </t>
  </si>
  <si>
    <t>интернет  (кабинет дистанционного обучения)</t>
  </si>
  <si>
    <t>Приобретение лицензионных программ ЕГЭ</t>
  </si>
  <si>
    <t>Аттестаты</t>
  </si>
  <si>
    <t>местный + субвенция</t>
  </si>
  <si>
    <t>ИТОГО 225</t>
  </si>
  <si>
    <t>ИТОГО 226</t>
  </si>
  <si>
    <t>XI.  Расчет расходов по виду расходов 407 "Капитальные вложения на строительство объектов недвижимого имущества государственными (муниципальными) учреждениями"</t>
  </si>
  <si>
    <t>ИТОГО ПО ВИДУ РАСХОДОВ 407</t>
  </si>
  <si>
    <t>Приобретение основных средств</t>
  </si>
  <si>
    <t>Итого по краевому бюджету  221</t>
  </si>
  <si>
    <t>Итого по местному бюджету  221</t>
  </si>
  <si>
    <t>Итого по местному бюджету 226</t>
  </si>
  <si>
    <t>Итого по краевому бюджету 226</t>
  </si>
  <si>
    <t>Итого по местному бюджету 310</t>
  </si>
  <si>
    <t>Итого по краевому бюджету 310</t>
  </si>
  <si>
    <t>Итого по местному бюджету  340</t>
  </si>
  <si>
    <t>Итого по краевому бюджету  340</t>
  </si>
  <si>
    <t>Итого по местному бюджету  112</t>
  </si>
  <si>
    <t>Итого по краевому бюджету  112</t>
  </si>
  <si>
    <t>Итого 222</t>
  </si>
  <si>
    <t>Итого 212</t>
  </si>
  <si>
    <t>Итого 226</t>
  </si>
  <si>
    <t>Итого 290</t>
  </si>
  <si>
    <t>Пособия, компенсации и иные соц.выплаты гражданам , кроме публичных нормативных обязательств</t>
  </si>
  <si>
    <t>Социальные пособия и компенсации персоналу в денежной форме</t>
  </si>
  <si>
    <t>Пособия  по социальной помощи населению</t>
  </si>
  <si>
    <t>Выходное пособие при сокращении штатов</t>
  </si>
  <si>
    <t>112</t>
  </si>
  <si>
    <t>ИТОГО ПО ВИДУ РАСХОДОВ 360</t>
  </si>
  <si>
    <t>Возмещение истцу расходов на государственную пошлину и уплата неустойки, оплата расходов на экспертизу судебным актом, возмещение ущерба должностным лицом по суду</t>
  </si>
  <si>
    <t>Поступления от оказания услуг (выполнения работ) на платной основе и от иной приносящей доход деятельности</t>
  </si>
  <si>
    <t>Приложение к плану финансово-хозяйственной деятельности на 2020  год</t>
  </si>
  <si>
    <t>прочие расходы(уплата трансп.налога,госпошлина учр.-ответчика по реш.суда)</t>
  </si>
  <si>
    <t>в том числе КВР 407</t>
  </si>
  <si>
    <t>244+407</t>
  </si>
  <si>
    <t xml:space="preserve">  Расчет расходов по виду расходов 244 "Прочая закупка товаров, работ и услуг",   всего по плану финансово-хозяйственной деятельности + КВР 243 (5)+407(6)</t>
  </si>
  <si>
    <t>ИТОГО  КВР 243 и 407</t>
  </si>
  <si>
    <t>ИТОГО  закупки без КВР 243 и 407</t>
  </si>
  <si>
    <t>местный+субвенция</t>
  </si>
  <si>
    <t>местный</t>
  </si>
  <si>
    <t>субвенция</t>
  </si>
  <si>
    <t xml:space="preserve">должно равняться нулю  </t>
  </si>
  <si>
    <t xml:space="preserve">ДОЛЖЕН БЫТЬ НОЛЬ! </t>
  </si>
  <si>
    <t>407</t>
  </si>
  <si>
    <t/>
  </si>
  <si>
    <t>113</t>
  </si>
  <si>
    <t>360</t>
  </si>
  <si>
    <t>831</t>
  </si>
  <si>
    <t>851</t>
  </si>
  <si>
    <t>852</t>
  </si>
  <si>
    <t>853</t>
  </si>
  <si>
    <t>243</t>
  </si>
  <si>
    <t>в том числе питание 226 статья</t>
  </si>
  <si>
    <t>в том числе питание 340 статья</t>
  </si>
  <si>
    <t>Прочие услуги по содержанию имущества</t>
  </si>
  <si>
    <t xml:space="preserve">Целевая субсидия  , ВСЕГО: </t>
  </si>
  <si>
    <t xml:space="preserve">Субсидия на осуществление капитальных вложений , ВСЕГО: </t>
  </si>
  <si>
    <t xml:space="preserve">Поступления от оказания услуг (выполнения работ) на платной основе и иной, приносящей доход деятельности , ВСЕГО: </t>
  </si>
  <si>
    <t>(Целевые субсидии)</t>
  </si>
  <si>
    <t>Приобретение прочих материальных запасов</t>
  </si>
  <si>
    <t>Прочие материальные запасы</t>
  </si>
  <si>
    <t>Доходы от оказания услуг, работ</t>
  </si>
  <si>
    <t>Иные субсидии, предоставленные из бюджета</t>
  </si>
  <si>
    <t>Платные услуги</t>
  </si>
  <si>
    <t xml:space="preserve">Добровольные пожертвования </t>
  </si>
  <si>
    <t>Доходы от операций с активами</t>
  </si>
  <si>
    <t>Доходы от штрафов, пеней иных сумм принудительного изъятия</t>
  </si>
  <si>
    <t>Увеличение остатков денежных средств за счет возврата дебиторской задолженности прошлых лет</t>
  </si>
  <si>
    <t xml:space="preserve"> Начисления на выплаты по оплате труда </t>
  </si>
  <si>
    <t xml:space="preserve">Транспортные услуги </t>
  </si>
  <si>
    <t>Прочие расходы  (иные выплаты персоналу учреждений, за исключением фонда оплаты труда)</t>
  </si>
  <si>
    <t>Прочие расходы (трудоустройство несовершеннолетних граждан(трудовые бригады)</t>
  </si>
  <si>
    <t>Прочие расходы (возмещение истцу расходов на государственную пошлину и уплата неустойки, оплата расходов на экспертизу судебным актом, возмещение ущерба должностным лицом по суду)</t>
  </si>
  <si>
    <t>Прочие расходы (уплата налога на имущество организаций, земельного налога)</t>
  </si>
  <si>
    <t>Уплата иных платежей(в т.ч. за несвоевремен.упл.налогов и сборов,плата за загрязн.окр.среды)</t>
  </si>
  <si>
    <t xml:space="preserve">Услуги по содержанию имущества </t>
  </si>
  <si>
    <t xml:space="preserve">Прочие услуги </t>
  </si>
  <si>
    <t>Затраты на на строительство объектов недвижимого имущества государственными (муниципальными) учреждениями</t>
  </si>
  <si>
    <t xml:space="preserve">Приобретение основных средств </t>
  </si>
  <si>
    <t xml:space="preserve">Услуги связи </t>
  </si>
  <si>
    <t xml:space="preserve">Коммунальные услуги </t>
  </si>
  <si>
    <t xml:space="preserve">Арендная плата за пользование имущества </t>
  </si>
  <si>
    <t>Прочие расходы (призы,кубки)</t>
  </si>
  <si>
    <t xml:space="preserve">Приобретение материальных запасов </t>
  </si>
  <si>
    <t>Прочие доходы всего</t>
  </si>
  <si>
    <t>Доходы от оказания услуг, работ (4)</t>
  </si>
  <si>
    <t>Иные субсидии, предоставленные из бюджета (5+6)</t>
  </si>
  <si>
    <t>Прочие доходы</t>
  </si>
  <si>
    <t>Итого 262</t>
  </si>
  <si>
    <t>Итого 266</t>
  </si>
  <si>
    <t>"_____"___________________ 2020 г.</t>
  </si>
  <si>
    <t>и  плановый период   2021  -  2022 г.г. (с учетом изменений)</t>
  </si>
  <si>
    <t>План финансово-хозяйственной деятельности на 2020 год и плановый период 2021-2022 гг. (с учетом изменений)</t>
  </si>
  <si>
    <t>Если сумма не идет !!!!!!!   то она не пойдет на сумму договоров или контрактов, заключенных до начала текущего финансового года</t>
  </si>
  <si>
    <t>Проверка контрактов и закупок (должно быть 0)</t>
  </si>
  <si>
    <t>МБОУ СОШ № 4</t>
  </si>
  <si>
    <t>подключение (интернет учебный)</t>
  </si>
  <si>
    <t>текущий ремон спортивного зала (стены спорт зала)</t>
  </si>
  <si>
    <t>проверка электросчетчиков</t>
  </si>
  <si>
    <t>ус.</t>
  </si>
  <si>
    <t>промывка системы отопления</t>
  </si>
  <si>
    <t>лингафонный кабинет</t>
  </si>
  <si>
    <t>робототехника</t>
  </si>
  <si>
    <t>Краска водоэмульсионка (500м2*0,180)</t>
  </si>
  <si>
    <t>боч</t>
  </si>
  <si>
    <t>бан.</t>
  </si>
  <si>
    <t>О.В.Гончаренко</t>
  </si>
  <si>
    <t>Ж.А.Соловьева</t>
  </si>
  <si>
    <t>Услуги по обеспечению питанием учащихся 1-4 классов</t>
  </si>
  <si>
    <t>комп.</t>
  </si>
  <si>
    <t>Услуги по обеспечению питанием учащихся 5-11 классов</t>
  </si>
  <si>
    <t>Услуги по обеспечению бесплатным молоком 1-4 классов</t>
  </si>
  <si>
    <t>Услуги по обеспечению питанием учащимся детям с ограниченными возможностями здоровья детям инвалидам.</t>
  </si>
  <si>
    <t>Директор МБОУ СОШ № 4</t>
  </si>
  <si>
    <t>Муниципальное бюджетное общеобразовательное учреждение «Средняя общеобразовательная школа №  4 г. Уссурийска» Уссурийского городского округа</t>
  </si>
  <si>
    <t>053У4900</t>
  </si>
  <si>
    <t>Заместитель директора по финансам  ____________________ О.В.Гончаренко</t>
  </si>
  <si>
    <t>Исполнитель    ____________________Ж.А.Соловьева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</si>
</sst>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8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name val="Cambria"/>
      <family val="1"/>
      <charset val="204"/>
      <scheme val="major"/>
    </font>
    <font>
      <i/>
      <sz val="9"/>
      <color theme="1"/>
      <name val="Cambria"/>
      <family val="1"/>
      <charset val="204"/>
      <scheme val="maj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4"/>
      <name val="Times New Roman"/>
      <family val="1"/>
      <charset val="204"/>
    </font>
    <font>
      <sz val="12"/>
      <name val="Times New Roman Cyr"/>
      <charset val="204"/>
    </font>
    <font>
      <b/>
      <sz val="15"/>
      <name val="Times New Roman Cyr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22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6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Arial Cyr"/>
      <charset val="204"/>
    </font>
    <font>
      <b/>
      <u/>
      <sz val="16"/>
      <name val="Arial Cyr"/>
      <charset val="204"/>
    </font>
    <font>
      <b/>
      <sz val="15"/>
      <name val="Arial Cyr"/>
      <charset val="204"/>
    </font>
    <font>
      <b/>
      <sz val="18"/>
      <color indexed="8"/>
      <name val="Arial Narrow"/>
      <family val="2"/>
      <charset val="204"/>
    </font>
    <font>
      <sz val="12"/>
      <name val="Arial Narrow"/>
      <family val="2"/>
      <charset val="204"/>
    </font>
    <font>
      <b/>
      <u/>
      <sz val="16"/>
      <name val="Arial Narrow"/>
      <family val="2"/>
      <charset val="204"/>
    </font>
    <font>
      <sz val="16"/>
      <name val="Arial Narrow"/>
      <family val="2"/>
      <charset val="204"/>
    </font>
    <font>
      <sz val="10"/>
      <name val="Arial Narrow"/>
      <family val="2"/>
      <charset val="204"/>
    </font>
    <font>
      <b/>
      <sz val="15"/>
      <color indexed="8"/>
      <name val="Arial Narrow"/>
      <family val="2"/>
      <charset val="204"/>
    </font>
    <font>
      <b/>
      <sz val="16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5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sz val="8"/>
      <name val="Arial Narrow"/>
      <family val="2"/>
      <charset val="204"/>
    </font>
    <font>
      <b/>
      <sz val="10"/>
      <name val="Arial Narrow"/>
      <family val="2"/>
      <charset val="204"/>
    </font>
    <font>
      <sz val="13"/>
      <name val="Arial Narrow"/>
      <family val="2"/>
      <charset val="204"/>
    </font>
    <font>
      <b/>
      <sz val="13"/>
      <name val="Arial Narrow"/>
      <family val="2"/>
      <charset val="204"/>
    </font>
    <font>
      <b/>
      <sz val="18"/>
      <color rgb="FFFF0000"/>
      <name val="Arial Narrow"/>
      <family val="2"/>
      <charset val="204"/>
    </font>
    <font>
      <b/>
      <sz val="15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6"/>
      <color indexed="8"/>
      <name val="Arial Narrow"/>
      <family val="2"/>
      <charset val="204"/>
    </font>
    <font>
      <sz val="18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DCB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0">
    <xf numFmtId="0" fontId="0" fillId="0" borderId="0" xfId="0"/>
    <xf numFmtId="164" fontId="5" fillId="0" borderId="1" xfId="2" applyFont="1" applyFill="1" applyBorder="1" applyAlignment="1" applyProtection="1">
      <alignment horizontal="center" vertical="center"/>
      <protection locked="0"/>
    </xf>
    <xf numFmtId="164" fontId="5" fillId="0" borderId="1" xfId="2" applyFont="1" applyFill="1" applyBorder="1" applyAlignment="1" applyProtection="1">
      <alignment vertical="center"/>
      <protection locked="0"/>
    </xf>
    <xf numFmtId="0" fontId="5" fillId="0" borderId="12" xfId="1" applyFont="1" applyFill="1" applyBorder="1" applyAlignment="1" applyProtection="1">
      <alignment horizontal="center" vertical="center"/>
      <protection locked="0"/>
    </xf>
    <xf numFmtId="0" fontId="5" fillId="0" borderId="12" xfId="1" applyFont="1" applyFill="1" applyBorder="1" applyAlignment="1" applyProtection="1">
      <alignment vertical="center"/>
      <protection locked="0"/>
    </xf>
    <xf numFmtId="1" fontId="9" fillId="0" borderId="1" xfId="0" applyNumberFormat="1" applyFont="1" applyBorder="1" applyAlignment="1">
      <alignment horizontal="center" vertical="center"/>
    </xf>
    <xf numFmtId="164" fontId="10" fillId="8" borderId="1" xfId="0" applyNumberFormat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vertical="center" wrapText="1"/>
    </xf>
    <xf numFmtId="0" fontId="12" fillId="0" borderId="0" xfId="0" applyFont="1"/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0" borderId="0" xfId="0" applyFont="1"/>
    <xf numFmtId="164" fontId="6" fillId="4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7" fillId="0" borderId="0" xfId="0" applyFont="1" applyAlignment="1">
      <alignment horizontal="center" vertical="top"/>
    </xf>
    <xf numFmtId="0" fontId="16" fillId="9" borderId="0" xfId="0" applyFont="1" applyFill="1" applyBorder="1" applyAlignment="1">
      <alignment horizontal="left"/>
    </xf>
    <xf numFmtId="0" fontId="9" fillId="9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64" fontId="22" fillId="0" borderId="0" xfId="0" applyNumberFormat="1" applyFont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49" fontId="16" fillId="9" borderId="4" xfId="0" applyNumberFormat="1" applyFont="1" applyFill="1" applyBorder="1" applyAlignment="1" applyProtection="1">
      <alignment horizontal="center"/>
      <protection locked="0"/>
    </xf>
    <xf numFmtId="0" fontId="16" fillId="9" borderId="4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top"/>
      <protection locked="0"/>
    </xf>
    <xf numFmtId="0" fontId="9" fillId="9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11" fillId="0" borderId="10" xfId="1" applyFont="1" applyFill="1" applyBorder="1" applyAlignment="1" applyProtection="1">
      <alignment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164" fontId="22" fillId="0" borderId="0" xfId="0" applyNumberFormat="1" applyFont="1" applyAlignment="1" applyProtection="1">
      <alignment vertical="center"/>
      <protection locked="0"/>
    </xf>
    <xf numFmtId="16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0" fontId="9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0" fontId="11" fillId="0" borderId="1" xfId="1" applyFont="1" applyFill="1" applyBorder="1" applyAlignment="1" applyProtection="1">
      <alignment horizontal="left" vertical="center" wrapText="1"/>
      <protection locked="0"/>
    </xf>
    <xf numFmtId="1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2" applyNumberFormat="1" applyFont="1" applyFill="1" applyBorder="1" applyAlignme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4" xfId="0" applyFont="1" applyBorder="1" applyProtection="1">
      <protection locked="0"/>
    </xf>
    <xf numFmtId="164" fontId="9" fillId="0" borderId="0" xfId="0" applyNumberFormat="1" applyFont="1" applyProtection="1">
      <protection locked="0"/>
    </xf>
    <xf numFmtId="164" fontId="10" fillId="8" borderId="1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164" fontId="10" fillId="3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vertical="center" wrapText="1"/>
    </xf>
    <xf numFmtId="0" fontId="12" fillId="3" borderId="1" xfId="0" applyFont="1" applyFill="1" applyBorder="1" applyAlignment="1" applyProtection="1">
      <alignment horizontal="center" vertical="center"/>
    </xf>
    <xf numFmtId="1" fontId="9" fillId="3" borderId="1" xfId="0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Protection="1"/>
    <xf numFmtId="16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/>
    </xf>
    <xf numFmtId="0" fontId="9" fillId="9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0" fontId="9" fillId="0" borderId="0" xfId="0" applyFont="1" applyProtection="1"/>
    <xf numFmtId="0" fontId="18" fillId="0" borderId="0" xfId="0" applyFont="1" applyBorder="1" applyProtection="1"/>
    <xf numFmtId="0" fontId="16" fillId="0" borderId="0" xfId="0" applyFont="1" applyBorder="1" applyAlignment="1" applyProtection="1">
      <alignment horizontal="center"/>
    </xf>
    <xf numFmtId="0" fontId="16" fillId="0" borderId="0" xfId="0" applyFont="1" applyBorder="1" applyProtection="1"/>
    <xf numFmtId="0" fontId="16" fillId="0" borderId="0" xfId="0" applyFont="1" applyBorder="1" applyAlignment="1" applyProtection="1">
      <alignment horizontal="right"/>
    </xf>
    <xf numFmtId="0" fontId="17" fillId="0" borderId="0" xfId="0" applyFont="1" applyAlignment="1" applyProtection="1">
      <alignment horizontal="center" vertical="top"/>
    </xf>
    <xf numFmtId="0" fontId="16" fillId="9" borderId="0" xfId="0" applyFont="1" applyFill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center"/>
    </xf>
    <xf numFmtId="0" fontId="10" fillId="11" borderId="1" xfId="0" applyFont="1" applyFill="1" applyBorder="1" applyAlignment="1" applyProtection="1">
      <alignment horizontal="center"/>
    </xf>
    <xf numFmtId="0" fontId="6" fillId="11" borderId="1" xfId="1" applyFont="1" applyFill="1" applyBorder="1" applyAlignment="1" applyProtection="1">
      <alignment horizontal="center" vertical="center" wrapText="1"/>
    </xf>
    <xf numFmtId="0" fontId="10" fillId="11" borderId="1" xfId="0" applyFont="1" applyFill="1" applyBorder="1" applyAlignment="1" applyProtection="1">
      <alignment horizontal="center" vertical="center" wrapText="1"/>
    </xf>
    <xf numFmtId="0" fontId="15" fillId="11" borderId="1" xfId="0" applyFont="1" applyFill="1" applyBorder="1" applyAlignment="1" applyProtection="1">
      <alignment horizontal="center" vertical="center" wrapText="1"/>
    </xf>
    <xf numFmtId="164" fontId="10" fillId="11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right"/>
      <protection locked="0"/>
    </xf>
    <xf numFmtId="0" fontId="16" fillId="9" borderId="0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164" fontId="9" fillId="3" borderId="1" xfId="0" applyNumberFormat="1" applyFont="1" applyFill="1" applyBorder="1" applyAlignment="1" applyProtection="1">
      <alignment horizontal="center" vertic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/>
    </xf>
    <xf numFmtId="0" fontId="2" fillId="0" borderId="0" xfId="1" applyProtection="1"/>
    <xf numFmtId="0" fontId="34" fillId="0" borderId="0" xfId="1" applyFont="1" applyProtection="1"/>
    <xf numFmtId="0" fontId="12" fillId="0" borderId="0" xfId="1" applyFont="1" applyProtection="1"/>
    <xf numFmtId="0" fontId="9" fillId="0" borderId="0" xfId="1" applyFont="1" applyAlignment="1" applyProtection="1">
      <alignment horizontal="right"/>
    </xf>
    <xf numFmtId="0" fontId="9" fillId="0" borderId="1" xfId="1" applyFont="1" applyBorder="1" applyAlignment="1" applyProtection="1">
      <alignment horizontal="center"/>
    </xf>
    <xf numFmtId="0" fontId="37" fillId="0" borderId="0" xfId="1" applyFont="1" applyProtection="1"/>
    <xf numFmtId="0" fontId="37" fillId="0" borderId="0" xfId="1" applyFont="1" applyAlignment="1" applyProtection="1">
      <alignment horizontal="right"/>
    </xf>
    <xf numFmtId="0" fontId="21" fillId="0" borderId="1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/>
    </xf>
    <xf numFmtId="0" fontId="21" fillId="0" borderId="0" xfId="1" applyFont="1" applyBorder="1" applyAlignment="1" applyProtection="1">
      <alignment horizontal="center"/>
    </xf>
    <xf numFmtId="0" fontId="39" fillId="0" borderId="0" xfId="1" applyFont="1" applyProtection="1"/>
    <xf numFmtId="0" fontId="40" fillId="0" borderId="0" xfId="1" applyFont="1" applyProtection="1"/>
    <xf numFmtId="0" fontId="18" fillId="0" borderId="0" xfId="1" applyFont="1" applyBorder="1" applyAlignment="1" applyProtection="1">
      <alignment horizontal="center" vertical="center"/>
    </xf>
    <xf numFmtId="0" fontId="16" fillId="0" borderId="1" xfId="1" applyFont="1" applyBorder="1" applyAlignment="1" applyProtection="1">
      <alignment horizontal="center"/>
    </xf>
    <xf numFmtId="0" fontId="45" fillId="0" borderId="0" xfId="1" applyFont="1" applyAlignment="1" applyProtection="1">
      <alignment horizontal="center" vertical="center" wrapText="1"/>
    </xf>
    <xf numFmtId="49" fontId="37" fillId="0" borderId="1" xfId="1" applyNumberFormat="1" applyFont="1" applyBorder="1" applyAlignment="1" applyProtection="1">
      <alignment horizontal="center" vertical="center" wrapText="1"/>
    </xf>
    <xf numFmtId="0" fontId="37" fillId="0" borderId="1" xfId="1" applyFont="1" applyBorder="1" applyAlignment="1" applyProtection="1">
      <alignment horizontal="center" vertical="center" wrapText="1"/>
    </xf>
    <xf numFmtId="0" fontId="40" fillId="0" borderId="0" xfId="1" applyFont="1" applyAlignment="1" applyProtection="1">
      <alignment wrapText="1"/>
    </xf>
    <xf numFmtId="0" fontId="38" fillId="13" borderId="1" xfId="1" applyFont="1" applyFill="1" applyBorder="1" applyAlignment="1" applyProtection="1">
      <alignment horizontal="center" vertical="center" wrapText="1"/>
    </xf>
    <xf numFmtId="164" fontId="38" fillId="13" borderId="1" xfId="1" applyNumberFormat="1" applyFont="1" applyFill="1" applyBorder="1" applyAlignment="1" applyProtection="1">
      <alignment horizontal="center" vertical="center" wrapText="1"/>
    </xf>
    <xf numFmtId="0" fontId="37" fillId="13" borderId="1" xfId="1" applyFont="1" applyFill="1" applyBorder="1" applyAlignment="1" applyProtection="1">
      <alignment horizontal="center" vertical="center" wrapText="1"/>
    </xf>
    <xf numFmtId="0" fontId="37" fillId="14" borderId="1" xfId="1" applyFont="1" applyFill="1" applyBorder="1" applyAlignment="1" applyProtection="1">
      <alignment horizontal="center" vertical="center" wrapText="1"/>
    </xf>
    <xf numFmtId="0" fontId="37" fillId="0" borderId="1" xfId="1" applyFont="1" applyFill="1" applyBorder="1" applyAlignment="1" applyProtection="1">
      <alignment horizontal="center" vertical="center" wrapText="1"/>
    </xf>
    <xf numFmtId="164" fontId="37" fillId="14" borderId="1" xfId="1" applyNumberFormat="1" applyFont="1" applyFill="1" applyBorder="1" applyAlignment="1" applyProtection="1">
      <alignment vertical="center" wrapText="1"/>
    </xf>
    <xf numFmtId="164" fontId="37" fillId="0" borderId="1" xfId="1" applyNumberFormat="1" applyFont="1" applyBorder="1" applyAlignment="1" applyProtection="1">
      <alignment vertical="center" wrapText="1"/>
    </xf>
    <xf numFmtId="0" fontId="37" fillId="15" borderId="1" xfId="1" applyFont="1" applyFill="1" applyBorder="1" applyAlignment="1" applyProtection="1">
      <alignment horizontal="center" vertical="center" wrapText="1"/>
    </xf>
    <xf numFmtId="164" fontId="37" fillId="15" borderId="1" xfId="1" applyNumberFormat="1" applyFont="1" applyFill="1" applyBorder="1" applyAlignment="1" applyProtection="1">
      <alignment vertical="center" wrapText="1"/>
    </xf>
    <xf numFmtId="164" fontId="37" fillId="0" borderId="1" xfId="1" applyNumberFormat="1" applyFont="1" applyFill="1" applyBorder="1" applyAlignment="1" applyProtection="1">
      <alignment vertical="center" wrapText="1"/>
    </xf>
    <xf numFmtId="0" fontId="38" fillId="0" borderId="1" xfId="1" applyFont="1" applyFill="1" applyBorder="1" applyAlignment="1" applyProtection="1">
      <alignment horizontal="center" vertical="center" wrapText="1"/>
    </xf>
    <xf numFmtId="164" fontId="38" fillId="0" borderId="1" xfId="1" applyNumberFormat="1" applyFont="1" applyFill="1" applyBorder="1" applyAlignment="1" applyProtection="1">
      <alignment vertical="center" wrapText="1"/>
    </xf>
    <xf numFmtId="0" fontId="38" fillId="14" borderId="1" xfId="1" applyFont="1" applyFill="1" applyBorder="1" applyAlignment="1" applyProtection="1">
      <alignment horizontal="center" vertical="center" wrapText="1"/>
    </xf>
    <xf numFmtId="164" fontId="38" fillId="14" borderId="1" xfId="1" applyNumberFormat="1" applyFont="1" applyFill="1" applyBorder="1" applyAlignment="1" applyProtection="1">
      <alignment vertical="center" wrapText="1"/>
    </xf>
    <xf numFmtId="0" fontId="18" fillId="0" borderId="0" xfId="1" applyFont="1" applyAlignment="1" applyProtection="1">
      <alignment horizontal="center" vertical="center"/>
    </xf>
    <xf numFmtId="164" fontId="18" fillId="0" borderId="0" xfId="1" applyNumberFormat="1" applyFont="1" applyAlignment="1" applyProtection="1">
      <alignment vertical="center"/>
    </xf>
    <xf numFmtId="0" fontId="18" fillId="0" borderId="0" xfId="1" applyFont="1" applyAlignment="1" applyProtection="1">
      <alignment vertical="center"/>
    </xf>
    <xf numFmtId="0" fontId="16" fillId="0" borderId="0" xfId="1" applyFont="1" applyAlignment="1" applyProtection="1">
      <alignment vertical="center"/>
    </xf>
    <xf numFmtId="0" fontId="18" fillId="0" borderId="1" xfId="1" applyFont="1" applyBorder="1" applyAlignment="1" applyProtection="1">
      <alignment horizontal="center" vertical="center" wrapText="1"/>
    </xf>
    <xf numFmtId="0" fontId="16" fillId="0" borderId="1" xfId="1" applyFont="1" applyBorder="1" applyAlignment="1" applyProtection="1">
      <alignment horizontal="center" vertical="center"/>
    </xf>
    <xf numFmtId="0" fontId="16" fillId="13" borderId="1" xfId="1" applyFont="1" applyFill="1" applyBorder="1" applyAlignment="1" applyProtection="1">
      <alignment horizontal="center" vertical="center"/>
    </xf>
    <xf numFmtId="0" fontId="41" fillId="13" borderId="1" xfId="1" applyFont="1" applyFill="1" applyBorder="1" applyAlignment="1" applyProtection="1">
      <alignment horizontal="center" vertical="center"/>
    </xf>
    <xf numFmtId="164" fontId="41" fillId="13" borderId="1" xfId="1" applyNumberFormat="1" applyFont="1" applyFill="1" applyBorder="1" applyAlignment="1" applyProtection="1">
      <alignment vertical="center"/>
    </xf>
    <xf numFmtId="0" fontId="18" fillId="0" borderId="1" xfId="1" applyFont="1" applyBorder="1" applyAlignment="1" applyProtection="1">
      <alignment horizontal="center" vertical="center"/>
    </xf>
    <xf numFmtId="0" fontId="42" fillId="0" borderId="1" xfId="1" applyFont="1" applyBorder="1" applyAlignment="1" applyProtection="1">
      <alignment horizontal="center" vertical="center"/>
    </xf>
    <xf numFmtId="0" fontId="42" fillId="13" borderId="1" xfId="1" applyFont="1" applyFill="1" applyBorder="1" applyAlignment="1" applyProtection="1">
      <alignment horizontal="center" vertical="center"/>
    </xf>
    <xf numFmtId="164" fontId="42" fillId="0" borderId="1" xfId="1" applyNumberFormat="1" applyFont="1" applyBorder="1" applyAlignment="1" applyProtection="1">
      <alignment vertical="center"/>
    </xf>
    <xf numFmtId="0" fontId="18" fillId="12" borderId="1" xfId="1" applyFont="1" applyFill="1" applyBorder="1" applyAlignment="1" applyProtection="1">
      <alignment horizontal="center" vertical="center"/>
    </xf>
    <xf numFmtId="0" fontId="42" fillId="14" borderId="1" xfId="1" applyFont="1" applyFill="1" applyBorder="1" applyAlignment="1" applyProtection="1">
      <alignment horizontal="center" vertical="center"/>
    </xf>
    <xf numFmtId="164" fontId="42" fillId="14" borderId="1" xfId="1" applyNumberFormat="1" applyFont="1" applyFill="1" applyBorder="1" applyAlignment="1" applyProtection="1">
      <alignment vertical="center"/>
    </xf>
    <xf numFmtId="0" fontId="42" fillId="15" borderId="1" xfId="1" applyFont="1" applyFill="1" applyBorder="1" applyAlignment="1" applyProtection="1">
      <alignment horizontal="center" vertical="center"/>
    </xf>
    <xf numFmtId="0" fontId="18" fillId="2" borderId="1" xfId="1" applyFont="1" applyFill="1" applyBorder="1" applyAlignment="1" applyProtection="1">
      <alignment horizontal="center" vertical="center"/>
    </xf>
    <xf numFmtId="0" fontId="18" fillId="0" borderId="0" xfId="1" applyFont="1" applyBorder="1" applyAlignment="1" applyProtection="1">
      <alignment horizontal="left" wrapText="1"/>
    </xf>
    <xf numFmtId="49" fontId="18" fillId="0" borderId="0" xfId="1" applyNumberFormat="1" applyFont="1" applyBorder="1" applyAlignment="1" applyProtection="1">
      <alignment horizontal="center"/>
    </xf>
    <xf numFmtId="0" fontId="18" fillId="0" borderId="0" xfId="1" applyFont="1" applyBorder="1" applyAlignment="1" applyProtection="1">
      <alignment horizontal="center"/>
    </xf>
    <xf numFmtId="0" fontId="44" fillId="0" borderId="0" xfId="1" applyFont="1" applyProtection="1"/>
    <xf numFmtId="0" fontId="21" fillId="0" borderId="1" xfId="1" applyFont="1" applyBorder="1" applyAlignment="1" applyProtection="1">
      <alignment horizontal="center"/>
      <protection locked="0"/>
    </xf>
    <xf numFmtId="164" fontId="37" fillId="14" borderId="1" xfId="1" applyNumberFormat="1" applyFont="1" applyFill="1" applyBorder="1" applyAlignment="1" applyProtection="1">
      <alignment vertical="center" wrapText="1"/>
      <protection locked="0"/>
    </xf>
    <xf numFmtId="164" fontId="37" fillId="15" borderId="1" xfId="1" applyNumberFormat="1" applyFont="1" applyFill="1" applyBorder="1" applyAlignment="1" applyProtection="1">
      <alignment vertical="center" wrapText="1"/>
      <protection locked="0"/>
    </xf>
    <xf numFmtId="164" fontId="37" fillId="0" borderId="1" xfId="1" applyNumberFormat="1" applyFont="1" applyFill="1" applyBorder="1" applyAlignment="1" applyProtection="1">
      <alignment vertical="center" wrapText="1"/>
      <protection locked="0"/>
    </xf>
    <xf numFmtId="164" fontId="42" fillId="0" borderId="1" xfId="1" applyNumberFormat="1" applyFont="1" applyBorder="1" applyAlignment="1" applyProtection="1">
      <alignment vertical="center"/>
      <protection locked="0"/>
    </xf>
    <xf numFmtId="164" fontId="18" fillId="0" borderId="1" xfId="1" applyNumberFormat="1" applyFont="1" applyBorder="1" applyAlignment="1" applyProtection="1">
      <alignment vertical="center"/>
      <protection locked="0"/>
    </xf>
    <xf numFmtId="164" fontId="42" fillId="15" borderId="1" xfId="1" applyNumberFormat="1" applyFont="1" applyFill="1" applyBorder="1" applyAlignment="1" applyProtection="1">
      <alignment vertical="center"/>
      <protection locked="0"/>
    </xf>
    <xf numFmtId="164" fontId="18" fillId="15" borderId="1" xfId="1" applyNumberFormat="1" applyFont="1" applyFill="1" applyBorder="1" applyAlignment="1" applyProtection="1">
      <alignment vertical="center"/>
      <protection locked="0"/>
    </xf>
    <xf numFmtId="164" fontId="42" fillId="14" borderId="1" xfId="1" applyNumberFormat="1" applyFont="1" applyFill="1" applyBorder="1" applyAlignment="1" applyProtection="1">
      <alignment vertical="center"/>
      <protection locked="0"/>
    </xf>
    <xf numFmtId="164" fontId="18" fillId="14" borderId="1" xfId="1" applyNumberFormat="1" applyFont="1" applyFill="1" applyBorder="1" applyAlignment="1" applyProtection="1">
      <alignment vertical="center"/>
      <protection locked="0"/>
    </xf>
    <xf numFmtId="164" fontId="16" fillId="13" borderId="1" xfId="1" applyNumberFormat="1" applyFont="1" applyFill="1" applyBorder="1" applyAlignment="1" applyProtection="1">
      <alignment vertical="center"/>
      <protection locked="0"/>
    </xf>
    <xf numFmtId="0" fontId="12" fillId="0" borderId="0" xfId="1" applyFont="1" applyProtection="1">
      <protection locked="0"/>
    </xf>
    <xf numFmtId="0" fontId="21" fillId="0" borderId="0" xfId="1" applyFont="1" applyAlignment="1" applyProtection="1">
      <alignment wrapText="1"/>
      <protection locked="0"/>
    </xf>
    <xf numFmtId="0" fontId="21" fillId="0" borderId="0" xfId="1" applyFont="1" applyAlignment="1" applyProtection="1">
      <alignment horizontal="center"/>
      <protection locked="0"/>
    </xf>
    <xf numFmtId="164" fontId="12" fillId="0" borderId="0" xfId="1" applyNumberFormat="1" applyFont="1" applyProtection="1">
      <protection locked="0"/>
    </xf>
    <xf numFmtId="0" fontId="21" fillId="0" borderId="0" xfId="1" applyFont="1" applyProtection="1">
      <protection locked="0"/>
    </xf>
    <xf numFmtId="0" fontId="2" fillId="0" borderId="0" xfId="1" applyProtection="1">
      <protection locked="0"/>
    </xf>
    <xf numFmtId="0" fontId="40" fillId="0" borderId="0" xfId="1" applyFont="1" applyAlignment="1" applyProtection="1">
      <alignment horizontal="left"/>
    </xf>
    <xf numFmtId="0" fontId="10" fillId="2" borderId="0" xfId="0" applyFont="1" applyFill="1" applyBorder="1" applyAlignment="1">
      <alignment horizontal="left"/>
    </xf>
    <xf numFmtId="164" fontId="10" fillId="2" borderId="0" xfId="0" applyNumberFormat="1" applyFont="1" applyFill="1" applyBorder="1"/>
    <xf numFmtId="0" fontId="10" fillId="2" borderId="5" xfId="0" applyFont="1" applyFill="1" applyBorder="1" applyAlignment="1">
      <alignment horizontal="left"/>
    </xf>
    <xf numFmtId="49" fontId="21" fillId="0" borderId="1" xfId="1" applyNumberFormat="1" applyFont="1" applyBorder="1" applyAlignment="1" applyProtection="1">
      <alignment horizontal="center"/>
      <protection locked="0"/>
    </xf>
    <xf numFmtId="0" fontId="34" fillId="0" borderId="0" xfId="1" applyFont="1" applyProtection="1">
      <protection locked="0"/>
    </xf>
    <xf numFmtId="0" fontId="28" fillId="0" borderId="0" xfId="3" applyFont="1" applyProtection="1">
      <protection locked="0"/>
    </xf>
    <xf numFmtId="0" fontId="32" fillId="0" borderId="0" xfId="3" applyFont="1" applyAlignment="1" applyProtection="1">
      <protection locked="0"/>
    </xf>
    <xf numFmtId="0" fontId="35" fillId="0" borderId="0" xfId="3" applyFont="1" applyAlignment="1" applyProtection="1">
      <alignment vertical="center"/>
      <protection locked="0"/>
    </xf>
    <xf numFmtId="0" fontId="36" fillId="0" borderId="0" xfId="3" applyFont="1" applyAlignment="1" applyProtection="1">
      <alignment horizontal="center"/>
      <protection locked="0"/>
    </xf>
    <xf numFmtId="0" fontId="2" fillId="0" borderId="0" xfId="1" applyFont="1" applyProtection="1"/>
    <xf numFmtId="0" fontId="11" fillId="0" borderId="0" xfId="1" applyFont="1" applyProtection="1">
      <protection locked="0"/>
    </xf>
    <xf numFmtId="0" fontId="2" fillId="0" borderId="0" xfId="1" applyFont="1" applyProtection="1">
      <protection locked="0"/>
    </xf>
    <xf numFmtId="0" fontId="49" fillId="0" borderId="0" xfId="0" applyFont="1" applyProtection="1"/>
    <xf numFmtId="0" fontId="50" fillId="0" borderId="0" xfId="0" applyFont="1" applyProtection="1"/>
    <xf numFmtId="0" fontId="30" fillId="0" borderId="0" xfId="0" applyFont="1" applyProtection="1"/>
    <xf numFmtId="0" fontId="52" fillId="0" borderId="0" xfId="0" applyFont="1" applyProtection="1"/>
    <xf numFmtId="0" fontId="49" fillId="0" borderId="0" xfId="0" applyFont="1" applyAlignment="1" applyProtection="1">
      <alignment vertical="center" wrapText="1"/>
    </xf>
    <xf numFmtId="0" fontId="50" fillId="0" borderId="0" xfId="0" applyFont="1" applyProtection="1">
      <protection locked="0"/>
    </xf>
    <xf numFmtId="0" fontId="49" fillId="0" borderId="0" xfId="0" applyFont="1" applyProtection="1">
      <protection locked="0"/>
    </xf>
    <xf numFmtId="0" fontId="18" fillId="0" borderId="1" xfId="1" applyFont="1" applyBorder="1" applyAlignment="1" applyProtection="1">
      <alignment horizontal="center" vertical="center" wrapText="1"/>
    </xf>
    <xf numFmtId="0" fontId="35" fillId="0" borderId="0" xfId="3" applyFont="1" applyAlignment="1" applyProtection="1">
      <alignment horizontal="left"/>
      <protection locked="0"/>
    </xf>
    <xf numFmtId="0" fontId="36" fillId="0" borderId="0" xfId="3" applyFont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50" fillId="0" borderId="4" xfId="0" applyFont="1" applyBorder="1" applyProtection="1">
      <protection locked="0"/>
    </xf>
    <xf numFmtId="0" fontId="42" fillId="0" borderId="0" xfId="1" applyFont="1" applyProtection="1">
      <protection locked="0"/>
    </xf>
    <xf numFmtId="0" fontId="42" fillId="0" borderId="0" xfId="1" applyFont="1" applyAlignment="1" applyProtection="1">
      <alignment wrapText="1"/>
      <protection locked="0"/>
    </xf>
    <xf numFmtId="0" fontId="42" fillId="0" borderId="1" xfId="1" applyFont="1" applyFill="1" applyBorder="1" applyAlignment="1" applyProtection="1">
      <alignment horizontal="center" vertical="center" wrapText="1"/>
    </xf>
    <xf numFmtId="0" fontId="41" fillId="0" borderId="1" xfId="1" applyFont="1" applyFill="1" applyBorder="1" applyAlignment="1" applyProtection="1">
      <alignment horizontal="center" vertical="center" wrapText="1"/>
    </xf>
    <xf numFmtId="0" fontId="55" fillId="0" borderId="0" xfId="3" applyFont="1" applyAlignment="1" applyProtection="1">
      <alignment horizontal="center"/>
      <protection locked="0"/>
    </xf>
    <xf numFmtId="0" fontId="55" fillId="0" borderId="0" xfId="3" applyFont="1" applyAlignment="1" applyProtection="1">
      <protection locked="0"/>
    </xf>
    <xf numFmtId="0" fontId="15" fillId="0" borderId="0" xfId="1" applyFont="1" applyProtection="1">
      <protection locked="0"/>
    </xf>
    <xf numFmtId="164" fontId="15" fillId="0" borderId="0" xfId="1" applyNumberFormat="1" applyFont="1" applyProtection="1">
      <protection locked="0"/>
    </xf>
    <xf numFmtId="0" fontId="41" fillId="0" borderId="0" xfId="1" applyFont="1" applyAlignment="1" applyProtection="1">
      <alignment horizontal="left"/>
      <protection locked="0"/>
    </xf>
    <xf numFmtId="0" fontId="41" fillId="0" borderId="0" xfId="1" applyFont="1" applyAlignment="1" applyProtection="1">
      <alignment horizontal="left" wrapText="1"/>
      <protection locked="0"/>
    </xf>
    <xf numFmtId="0" fontId="53" fillId="0" borderId="0" xfId="1" applyFont="1" applyAlignment="1" applyProtection="1">
      <alignment wrapText="1"/>
      <protection locked="0"/>
    </xf>
    <xf numFmtId="0" fontId="53" fillId="0" borderId="0" xfId="1" applyFont="1" applyProtection="1">
      <protection locked="0"/>
    </xf>
    <xf numFmtId="0" fontId="53" fillId="0" borderId="0" xfId="1" applyFont="1" applyAlignment="1" applyProtection="1">
      <alignment horizontal="right" wrapText="1"/>
      <protection locked="0"/>
    </xf>
    <xf numFmtId="0" fontId="53" fillId="0" borderId="0" xfId="1" applyFont="1" applyBorder="1" applyAlignment="1" applyProtection="1">
      <alignment wrapText="1"/>
      <protection locked="0"/>
    </xf>
    <xf numFmtId="0" fontId="53" fillId="0" borderId="0" xfId="1" applyFont="1" applyAlignment="1" applyProtection="1">
      <alignment horizontal="left"/>
      <protection locked="0"/>
    </xf>
    <xf numFmtId="0" fontId="55" fillId="0" borderId="0" xfId="3" applyFont="1" applyProtection="1"/>
    <xf numFmtId="0" fontId="41" fillId="0" borderId="0" xfId="1" applyFont="1" applyProtection="1"/>
    <xf numFmtId="0" fontId="47" fillId="0" borderId="0" xfId="1" applyFont="1" applyProtection="1"/>
    <xf numFmtId="0" fontId="41" fillId="0" borderId="0" xfId="1" applyFont="1" applyAlignment="1" applyProtection="1">
      <alignment wrapText="1"/>
      <protection locked="0"/>
    </xf>
    <xf numFmtId="0" fontId="41" fillId="0" borderId="0" xfId="1" applyFont="1" applyProtection="1">
      <protection locked="0"/>
    </xf>
    <xf numFmtId="164" fontId="41" fillId="0" borderId="0" xfId="1" applyNumberFormat="1" applyFont="1" applyProtection="1">
      <protection locked="0"/>
    </xf>
    <xf numFmtId="0" fontId="50" fillId="0" borderId="0" xfId="1" applyFont="1" applyProtection="1">
      <protection locked="0"/>
    </xf>
    <xf numFmtId="0" fontId="41" fillId="0" borderId="0" xfId="1" applyFont="1" applyBorder="1" applyAlignment="1" applyProtection="1">
      <alignment wrapText="1"/>
      <protection locked="0"/>
    </xf>
    <xf numFmtId="0" fontId="56" fillId="0" borderId="0" xfId="1" applyFont="1" applyProtection="1"/>
    <xf numFmtId="0" fontId="55" fillId="0" borderId="4" xfId="3" applyFont="1" applyBorder="1" applyAlignment="1" applyProtection="1">
      <protection locked="0"/>
    </xf>
    <xf numFmtId="0" fontId="43" fillId="0" borderId="0" xfId="3" applyFont="1" applyAlignment="1" applyProtection="1">
      <protection locked="0"/>
    </xf>
    <xf numFmtId="0" fontId="54" fillId="0" borderId="0" xfId="0" applyFont="1" applyAlignment="1" applyProtection="1">
      <alignment horizontal="left"/>
    </xf>
    <xf numFmtId="0" fontId="51" fillId="0" borderId="0" xfId="0" applyFont="1" applyProtection="1">
      <protection locked="0"/>
    </xf>
    <xf numFmtId="0" fontId="18" fillId="0" borderId="0" xfId="0" applyFont="1" applyBorder="1" applyAlignment="1" applyProtection="1">
      <alignment wrapText="1"/>
    </xf>
    <xf numFmtId="0" fontId="9" fillId="0" borderId="1" xfId="0" applyFont="1" applyBorder="1" applyAlignment="1" applyProtection="1">
      <alignment horizontal="left"/>
      <protection locked="0"/>
    </xf>
    <xf numFmtId="1" fontId="9" fillId="0" borderId="1" xfId="0" applyNumberFormat="1" applyFont="1" applyBorder="1" applyAlignment="1" applyProtection="1">
      <alignment horizontal="left" vertical="center"/>
      <protection locked="0"/>
    </xf>
    <xf numFmtId="164" fontId="9" fillId="0" borderId="1" xfId="0" applyNumberFormat="1" applyFont="1" applyBorder="1" applyAlignment="1" applyProtection="1">
      <alignment horizontal="left" vertical="center"/>
      <protection locked="0"/>
    </xf>
    <xf numFmtId="164" fontId="41" fillId="0" borderId="1" xfId="5" applyFont="1" applyFill="1" applyBorder="1" applyAlignment="1" applyProtection="1">
      <alignment horizontal="center" vertical="center" wrapText="1"/>
    </xf>
    <xf numFmtId="164" fontId="42" fillId="0" borderId="1" xfId="5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14" fontId="41" fillId="0" borderId="1" xfId="1" applyNumberFormat="1" applyFont="1" applyBorder="1" applyAlignment="1" applyProtection="1">
      <alignment horizontal="center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40" fillId="0" borderId="0" xfId="1" applyFont="1" applyAlignment="1" applyProtection="1">
      <alignment horizontal="left" wrapText="1"/>
    </xf>
    <xf numFmtId="0" fontId="56" fillId="0" borderId="0" xfId="1" applyFont="1" applyProtection="1">
      <protection locked="0"/>
    </xf>
    <xf numFmtId="0" fontId="5" fillId="2" borderId="1" xfId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center" vertical="center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0" fontId="57" fillId="0" borderId="0" xfId="1" applyFont="1" applyProtection="1"/>
    <xf numFmtId="0" fontId="56" fillId="2" borderId="0" xfId="1" applyFont="1" applyFill="1" applyProtection="1"/>
    <xf numFmtId="2" fontId="2" fillId="2" borderId="0" xfId="1" applyNumberFormat="1" applyFill="1" applyBorder="1" applyProtection="1"/>
    <xf numFmtId="0" fontId="22" fillId="0" borderId="0" xfId="0" applyFont="1" applyProtection="1">
      <protection locked="0"/>
    </xf>
    <xf numFmtId="0" fontId="4" fillId="0" borderId="1" xfId="1" applyFont="1" applyBorder="1" applyAlignment="1">
      <alignment vertical="top" wrapText="1"/>
    </xf>
    <xf numFmtId="0" fontId="9" fillId="0" borderId="1" xfId="0" applyFont="1" applyBorder="1" applyAlignment="1" applyProtection="1">
      <alignment horizontal="center" vertical="center"/>
      <protection locked="0"/>
    </xf>
    <xf numFmtId="164" fontId="37" fillId="0" borderId="1" xfId="1" applyNumberFormat="1" applyFont="1" applyBorder="1" applyAlignment="1" applyProtection="1">
      <alignment horizontal="center" vertical="center" wrapText="1"/>
    </xf>
    <xf numFmtId="164" fontId="37" fillId="14" borderId="1" xfId="1" applyNumberFormat="1" applyFont="1" applyFill="1" applyBorder="1" applyAlignment="1" applyProtection="1">
      <alignment horizontal="center" vertical="center" wrapText="1"/>
    </xf>
    <xf numFmtId="0" fontId="56" fillId="2" borderId="2" xfId="1" applyFont="1" applyFill="1" applyBorder="1" applyAlignment="1" applyProtection="1">
      <alignment horizontal="left" vertical="center"/>
    </xf>
    <xf numFmtId="0" fontId="56" fillId="2" borderId="2" xfId="1" applyFont="1" applyFill="1" applyBorder="1" applyAlignment="1" applyProtection="1">
      <alignment horizontal="left"/>
    </xf>
    <xf numFmtId="2" fontId="58" fillId="0" borderId="1" xfId="1" applyNumberFormat="1" applyFont="1" applyBorder="1" applyAlignment="1" applyProtection="1">
      <alignment horizontal="left" vertical="center"/>
    </xf>
    <xf numFmtId="0" fontId="56" fillId="0" borderId="0" xfId="1" applyFont="1" applyAlignment="1" applyProtection="1"/>
    <xf numFmtId="0" fontId="56" fillId="2" borderId="4" xfId="1" applyFont="1" applyFill="1" applyBorder="1" applyAlignment="1" applyProtection="1"/>
    <xf numFmtId="0" fontId="45" fillId="0" borderId="0" xfId="1" applyFont="1" applyProtection="1"/>
    <xf numFmtId="0" fontId="45" fillId="0" borderId="0" xfId="1" applyFont="1" applyAlignment="1" applyProtection="1"/>
    <xf numFmtId="0" fontId="9" fillId="0" borderId="1" xfId="0" applyFont="1" applyBorder="1" applyAlignment="1" applyProtection="1">
      <alignment horizontal="center" vertical="center"/>
      <protection locked="0"/>
    </xf>
    <xf numFmtId="164" fontId="40" fillId="0" borderId="0" xfId="1" applyNumberFormat="1" applyFont="1" applyAlignment="1" applyProtection="1">
      <alignment wrapText="1"/>
    </xf>
    <xf numFmtId="164" fontId="40" fillId="0" borderId="0" xfId="1" applyNumberFormat="1" applyFont="1" applyAlignment="1" applyProtection="1">
      <alignment horizontal="left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0" fillId="0" borderId="0" xfId="1" applyFont="1" applyProtection="1">
      <protection locked="0"/>
    </xf>
    <xf numFmtId="0" fontId="61" fillId="0" borderId="0" xfId="1" applyFont="1" applyProtection="1"/>
    <xf numFmtId="0" fontId="62" fillId="0" borderId="0" xfId="1" applyFont="1" applyProtection="1"/>
    <xf numFmtId="0" fontId="62" fillId="0" borderId="0" xfId="1" applyFont="1" applyProtection="1">
      <protection locked="0"/>
    </xf>
    <xf numFmtId="0" fontId="63" fillId="0" borderId="0" xfId="1" applyFont="1" applyProtection="1">
      <protection locked="0"/>
    </xf>
    <xf numFmtId="0" fontId="64" fillId="0" borderId="0" xfId="3" applyFont="1" applyBorder="1" applyAlignment="1" applyProtection="1">
      <protection locked="0"/>
    </xf>
    <xf numFmtId="0" fontId="65" fillId="2" borderId="0" xfId="1" applyFont="1" applyFill="1" applyBorder="1" applyAlignment="1" applyProtection="1">
      <alignment vertical="top"/>
    </xf>
    <xf numFmtId="0" fontId="62" fillId="0" borderId="0" xfId="1" applyFont="1" applyBorder="1" applyProtection="1"/>
    <xf numFmtId="0" fontId="66" fillId="0" borderId="0" xfId="3" applyFont="1" applyBorder="1" applyAlignment="1" applyProtection="1">
      <alignment vertical="top"/>
      <protection locked="0"/>
    </xf>
    <xf numFmtId="0" fontId="62" fillId="2" borderId="0" xfId="1" applyFont="1" applyFill="1" applyBorder="1" applyProtection="1"/>
    <xf numFmtId="0" fontId="62" fillId="2" borderId="0" xfId="1" applyFont="1" applyFill="1" applyProtection="1"/>
    <xf numFmtId="2" fontId="69" fillId="0" borderId="0" xfId="1" applyNumberFormat="1" applyFont="1" applyBorder="1" applyAlignment="1" applyProtection="1">
      <alignment horizontal="center" vertical="center"/>
    </xf>
    <xf numFmtId="0" fontId="63" fillId="0" borderId="0" xfId="1" applyFont="1" applyBorder="1" applyProtection="1">
      <protection locked="0"/>
    </xf>
    <xf numFmtId="2" fontId="62" fillId="2" borderId="0" xfId="1" applyNumberFormat="1" applyFont="1" applyFill="1" applyBorder="1" applyProtection="1"/>
    <xf numFmtId="2" fontId="63" fillId="2" borderId="0" xfId="1" applyNumberFormat="1" applyFont="1" applyFill="1" applyBorder="1" applyProtection="1"/>
    <xf numFmtId="2" fontId="62" fillId="16" borderId="0" xfId="1" applyNumberFormat="1" applyFont="1" applyFill="1" applyBorder="1" applyAlignment="1" applyProtection="1">
      <alignment horizontal="center" vertical="center"/>
    </xf>
    <xf numFmtId="0" fontId="63" fillId="0" borderId="0" xfId="1" applyFont="1" applyProtection="1"/>
    <xf numFmtId="0" fontId="67" fillId="13" borderId="1" xfId="1" applyFont="1" applyFill="1" applyBorder="1" applyAlignment="1" applyProtection="1">
      <alignment horizontal="center" vertical="center"/>
    </xf>
    <xf numFmtId="0" fontId="68" fillId="13" borderId="1" xfId="1" applyFont="1" applyFill="1" applyBorder="1" applyAlignment="1" applyProtection="1">
      <alignment horizontal="center" vertical="center" wrapText="1"/>
    </xf>
    <xf numFmtId="0" fontId="67" fillId="13" borderId="1" xfId="1" applyFont="1" applyFill="1" applyBorder="1" applyAlignment="1" applyProtection="1">
      <alignment horizontal="center" vertical="center" wrapText="1"/>
    </xf>
    <xf numFmtId="0" fontId="70" fillId="0" borderId="1" xfId="1" applyFont="1" applyBorder="1" applyAlignment="1" applyProtection="1">
      <alignment horizontal="center" vertical="center"/>
      <protection locked="0"/>
    </xf>
    <xf numFmtId="0" fontId="70" fillId="0" borderId="1" xfId="1" applyFont="1" applyBorder="1" applyAlignment="1" applyProtection="1">
      <alignment horizontal="center" vertical="center"/>
    </xf>
    <xf numFmtId="49" fontId="71" fillId="13" borderId="1" xfId="1" applyNumberFormat="1" applyFont="1" applyFill="1" applyBorder="1" applyAlignment="1" applyProtection="1">
      <alignment horizontal="center"/>
    </xf>
    <xf numFmtId="164" fontId="72" fillId="13" borderId="1" xfId="2" applyFont="1" applyFill="1" applyBorder="1" applyAlignment="1" applyProtection="1">
      <alignment horizontal="center" vertical="center"/>
    </xf>
    <xf numFmtId="0" fontId="74" fillId="2" borderId="1" xfId="1" applyFont="1" applyFill="1" applyBorder="1" applyAlignment="1" applyProtection="1">
      <alignment horizontal="center"/>
      <protection locked="0"/>
    </xf>
    <xf numFmtId="164" fontId="75" fillId="0" borderId="1" xfId="2" applyFont="1" applyBorder="1" applyAlignment="1" applyProtection="1">
      <alignment horizontal="center" vertical="center"/>
    </xf>
    <xf numFmtId="2" fontId="62" fillId="16" borderId="2" xfId="1" applyNumberFormat="1" applyFont="1" applyFill="1" applyBorder="1" applyAlignment="1" applyProtection="1">
      <alignment vertical="center" wrapText="1"/>
      <protection locked="0"/>
    </xf>
    <xf numFmtId="164" fontId="65" fillId="16" borderId="1" xfId="5" applyFont="1" applyFill="1" applyBorder="1" applyAlignment="1" applyProtection="1">
      <alignment horizontal="center" vertical="center"/>
      <protection locked="0"/>
    </xf>
    <xf numFmtId="2" fontId="76" fillId="16" borderId="0" xfId="1" applyNumberFormat="1" applyFont="1" applyFill="1" applyBorder="1" applyAlignment="1" applyProtection="1">
      <alignment horizontal="center" vertical="center"/>
      <protection locked="0"/>
    </xf>
    <xf numFmtId="0" fontId="76" fillId="0" borderId="0" xfId="1" applyFont="1" applyProtection="1">
      <protection locked="0"/>
    </xf>
    <xf numFmtId="1" fontId="65" fillId="0" borderId="1" xfId="1" applyNumberFormat="1" applyFont="1" applyBorder="1" applyAlignment="1" applyProtection="1">
      <alignment horizontal="center" vertical="center" wrapText="1"/>
      <protection locked="0"/>
    </xf>
    <xf numFmtId="164" fontId="65" fillId="0" borderId="1" xfId="5" applyFont="1" applyBorder="1" applyProtection="1">
      <protection locked="0"/>
    </xf>
    <xf numFmtId="0" fontId="65" fillId="0" borderId="0" xfId="1" applyFont="1" applyProtection="1">
      <protection locked="0"/>
    </xf>
    <xf numFmtId="0" fontId="77" fillId="0" borderId="0" xfId="1" applyFont="1" applyProtection="1">
      <protection locked="0"/>
    </xf>
    <xf numFmtId="1" fontId="78" fillId="0" borderId="0" xfId="1" applyNumberFormat="1" applyFont="1" applyBorder="1" applyAlignment="1" applyProtection="1">
      <alignment horizontal="center" vertical="center" wrapText="1"/>
      <protection locked="0"/>
    </xf>
    <xf numFmtId="2" fontId="78" fillId="0" borderId="0" xfId="1" applyNumberFormat="1" applyFont="1" applyBorder="1" applyAlignment="1" applyProtection="1">
      <alignment horizontal="center" vertical="center" wrapText="1"/>
      <protection locked="0"/>
    </xf>
    <xf numFmtId="0" fontId="78" fillId="0" borderId="0" xfId="1" applyFont="1" applyBorder="1" applyProtection="1">
      <protection locked="0"/>
    </xf>
    <xf numFmtId="2" fontId="79" fillId="0" borderId="0" xfId="1" applyNumberFormat="1" applyFont="1" applyBorder="1" applyAlignment="1" applyProtection="1">
      <alignment vertical="center"/>
      <protection locked="0"/>
    </xf>
    <xf numFmtId="0" fontId="78" fillId="0" borderId="0" xfId="1" applyFont="1" applyBorder="1" applyAlignment="1" applyProtection="1">
      <alignment horizontal="left" vertical="center" wrapText="1"/>
      <protection locked="0"/>
    </xf>
    <xf numFmtId="0" fontId="71" fillId="13" borderId="1" xfId="1" applyFont="1" applyFill="1" applyBorder="1" applyAlignment="1" applyProtection="1">
      <alignment horizontal="center"/>
    </xf>
    <xf numFmtId="0" fontId="74" fillId="3" borderId="1" xfId="1" applyFont="1" applyFill="1" applyBorder="1" applyAlignment="1" applyProtection="1">
      <alignment horizontal="center"/>
    </xf>
    <xf numFmtId="164" fontId="75" fillId="3" borderId="1" xfId="2" applyFont="1" applyFill="1" applyBorder="1" applyAlignment="1" applyProtection="1">
      <alignment horizontal="center" vertical="center"/>
    </xf>
    <xf numFmtId="0" fontId="80" fillId="0" borderId="0" xfId="1" applyFont="1" applyBorder="1" applyAlignment="1" applyProtection="1">
      <alignment horizontal="center" wrapText="1"/>
      <protection locked="0"/>
    </xf>
    <xf numFmtId="0" fontId="74" fillId="2" borderId="1" xfId="1" applyFont="1" applyFill="1" applyBorder="1" applyAlignment="1" applyProtection="1">
      <alignment horizontal="center"/>
    </xf>
    <xf numFmtId="0" fontId="71" fillId="3" borderId="1" xfId="1" applyFont="1" applyFill="1" applyBorder="1" applyAlignment="1" applyProtection="1">
      <alignment horizontal="center"/>
    </xf>
    <xf numFmtId="164" fontId="72" fillId="3" borderId="1" xfId="2" applyFont="1" applyFill="1" applyBorder="1" applyAlignment="1" applyProtection="1">
      <alignment horizontal="center" vertical="center"/>
    </xf>
    <xf numFmtId="0" fontId="77" fillId="0" borderId="0" xfId="1" applyFont="1" applyProtection="1"/>
    <xf numFmtId="49" fontId="71" fillId="13" borderId="1" xfId="1" applyNumberFormat="1" applyFont="1" applyFill="1" applyBorder="1" applyAlignment="1" applyProtection="1">
      <alignment horizontal="center"/>
      <protection locked="0"/>
    </xf>
    <xf numFmtId="164" fontId="72" fillId="13" borderId="1" xfId="2" applyFont="1" applyFill="1" applyBorder="1" applyAlignment="1" applyProtection="1">
      <alignment horizontal="center" vertical="center"/>
      <protection locked="0"/>
    </xf>
    <xf numFmtId="164" fontId="75" fillId="18" borderId="1" xfId="2" applyFont="1" applyFill="1" applyBorder="1" applyAlignment="1" applyProtection="1">
      <alignment horizontal="center" vertical="center"/>
      <protection locked="0"/>
    </xf>
    <xf numFmtId="164" fontId="75" fillId="0" borderId="1" xfId="2" applyFont="1" applyBorder="1" applyAlignment="1" applyProtection="1">
      <alignment horizontal="center" vertical="center"/>
      <protection locked="0"/>
    </xf>
    <xf numFmtId="164" fontId="72" fillId="18" borderId="1" xfId="2" applyFont="1" applyFill="1" applyBorder="1" applyAlignment="1" applyProtection="1">
      <alignment horizontal="center" vertical="center"/>
    </xf>
    <xf numFmtId="164" fontId="72" fillId="18" borderId="1" xfId="2" applyFont="1" applyFill="1" applyBorder="1" applyAlignment="1" applyProtection="1">
      <alignment horizontal="center" vertical="center"/>
      <protection locked="0"/>
    </xf>
    <xf numFmtId="0" fontId="73" fillId="2" borderId="0" xfId="1" applyFont="1" applyFill="1" applyBorder="1" applyAlignment="1" applyProtection="1">
      <alignment horizontal="left"/>
      <protection locked="0"/>
    </xf>
    <xf numFmtId="164" fontId="75" fillId="0" borderId="0" xfId="2" applyFont="1" applyBorder="1" applyAlignment="1" applyProtection="1">
      <alignment horizontal="center" vertical="center"/>
      <protection locked="0"/>
    </xf>
    <xf numFmtId="0" fontId="83" fillId="0" borderId="0" xfId="3" applyFont="1" applyProtection="1">
      <protection locked="0"/>
    </xf>
    <xf numFmtId="0" fontId="75" fillId="0" borderId="0" xfId="3" applyFont="1" applyProtection="1">
      <protection locked="0"/>
    </xf>
    <xf numFmtId="0" fontId="75" fillId="0" borderId="0" xfId="1" applyFont="1" applyProtection="1">
      <protection locked="0"/>
    </xf>
    <xf numFmtId="0" fontId="75" fillId="0" borderId="4" xfId="1" applyFont="1" applyBorder="1" applyProtection="1">
      <protection locked="0"/>
    </xf>
    <xf numFmtId="0" fontId="75" fillId="0" borderId="0" xfId="1" applyFont="1" applyAlignment="1" applyProtection="1">
      <alignment horizontal="center"/>
      <protection locked="0"/>
    </xf>
    <xf numFmtId="164" fontId="37" fillId="2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vertical="center" wrapText="1"/>
    </xf>
    <xf numFmtId="164" fontId="10" fillId="17" borderId="1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11" fillId="0" borderId="1" xfId="1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13" fillId="0" borderId="1" xfId="1" applyFont="1" applyFill="1" applyBorder="1" applyAlignment="1" applyProtection="1">
      <alignment horizontal="right" vertical="center" wrapText="1"/>
    </xf>
    <xf numFmtId="0" fontId="14" fillId="0" borderId="1" xfId="0" applyFont="1" applyBorder="1" applyAlignment="1" applyProtection="1">
      <alignment horizontal="right" vertical="center" wrapText="1"/>
    </xf>
    <xf numFmtId="0" fontId="14" fillId="0" borderId="1" xfId="0" applyFont="1" applyBorder="1" applyAlignment="1" applyProtection="1">
      <alignment horizontal="right" vertical="center"/>
    </xf>
    <xf numFmtId="0" fontId="11" fillId="0" borderId="1" xfId="1" applyFont="1" applyFill="1" applyBorder="1" applyAlignment="1" applyProtection="1">
      <alignment horizontal="left" vertical="center"/>
    </xf>
    <xf numFmtId="0" fontId="0" fillId="2" borderId="0" xfId="0" applyFill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10" fillId="2" borderId="1" xfId="0" applyFont="1" applyFill="1" applyBorder="1" applyAlignment="1" applyProtection="1">
      <alignment horizontal="center"/>
    </xf>
    <xf numFmtId="0" fontId="6" fillId="2" borderId="1" xfId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22" fillId="2" borderId="0" xfId="0" applyFont="1" applyFill="1" applyProtection="1"/>
    <xf numFmtId="0" fontId="10" fillId="3" borderId="1" xfId="0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</xf>
    <xf numFmtId="1" fontId="10" fillId="3" borderId="1" xfId="0" applyNumberFormat="1" applyFont="1" applyFill="1" applyBorder="1" applyAlignment="1" applyProtection="1">
      <alignment horizontal="center"/>
    </xf>
    <xf numFmtId="1" fontId="10" fillId="11" borderId="1" xfId="0" applyNumberFormat="1" applyFont="1" applyFill="1" applyBorder="1" applyAlignment="1" applyProtection="1">
      <alignment horizontal="center"/>
    </xf>
    <xf numFmtId="164" fontId="10" fillId="4" borderId="1" xfId="0" applyNumberFormat="1" applyFont="1" applyFill="1" applyBorder="1" applyAlignment="1" applyProtection="1">
      <alignment horizontal="center" vertical="center"/>
    </xf>
    <xf numFmtId="164" fontId="6" fillId="9" borderId="1" xfId="2" applyNumberFormat="1" applyFont="1" applyFill="1" applyBorder="1" applyAlignment="1" applyProtection="1">
      <alignment vertical="center"/>
    </xf>
    <xf numFmtId="164" fontId="10" fillId="7" borderId="1" xfId="0" applyNumberFormat="1" applyFont="1" applyFill="1" applyBorder="1" applyProtection="1"/>
    <xf numFmtId="0" fontId="10" fillId="0" borderId="1" xfId="0" applyFont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</xf>
    <xf numFmtId="164" fontId="5" fillId="0" borderId="1" xfId="2" applyFont="1" applyFill="1" applyBorder="1" applyAlignment="1" applyProtection="1">
      <alignment horizontal="center" vertical="center"/>
    </xf>
    <xf numFmtId="1" fontId="9" fillId="0" borderId="1" xfId="0" applyNumberFormat="1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22" fillId="0" borderId="0" xfId="0" applyFont="1" applyProtection="1"/>
    <xf numFmtId="164" fontId="9" fillId="0" borderId="1" xfId="0" applyNumberFormat="1" applyFont="1" applyBorder="1" applyProtection="1">
      <protection locked="0"/>
    </xf>
    <xf numFmtId="0" fontId="10" fillId="6" borderId="1" xfId="0" applyFont="1" applyFill="1" applyBorder="1" applyAlignment="1" applyProtection="1">
      <alignment horizontal="center"/>
    </xf>
    <xf numFmtId="0" fontId="6" fillId="6" borderId="1" xfId="1" applyFont="1" applyFill="1" applyBorder="1" applyAlignment="1" applyProtection="1">
      <alignment horizontal="center" vertical="center" wrapText="1"/>
    </xf>
    <xf numFmtId="1" fontId="10" fillId="6" borderId="1" xfId="0" applyNumberFormat="1" applyFont="1" applyFill="1" applyBorder="1" applyAlignment="1" applyProtection="1">
      <alignment horizontal="center"/>
    </xf>
    <xf numFmtId="164" fontId="10" fillId="6" borderId="1" xfId="0" applyNumberFormat="1" applyFont="1" applyFill="1" applyBorder="1" applyAlignment="1" applyProtection="1">
      <alignment horizontal="center" vertical="center"/>
    </xf>
    <xf numFmtId="164" fontId="22" fillId="0" borderId="0" xfId="0" applyNumberFormat="1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164" fontId="37" fillId="0" borderId="1" xfId="5" applyFont="1" applyBorder="1" applyAlignment="1" applyProtection="1">
      <alignment vertical="center"/>
    </xf>
    <xf numFmtId="164" fontId="37" fillId="7" borderId="1" xfId="5" applyFont="1" applyFill="1" applyBorder="1" applyAlignment="1" applyProtection="1">
      <alignment vertical="center"/>
    </xf>
    <xf numFmtId="164" fontId="38" fillId="10" borderId="1" xfId="5" applyFont="1" applyFill="1" applyBorder="1" applyProtection="1"/>
    <xf numFmtId="164" fontId="9" fillId="7" borderId="1" xfId="0" applyNumberFormat="1" applyFont="1" applyFill="1" applyBorder="1" applyProtection="1"/>
    <xf numFmtId="164" fontId="12" fillId="0" borderId="0" xfId="0" applyNumberFormat="1" applyFont="1" applyProtection="1"/>
    <xf numFmtId="0" fontId="12" fillId="0" borderId="1" xfId="0" applyFont="1" applyBorder="1" applyProtection="1"/>
    <xf numFmtId="0" fontId="12" fillId="0" borderId="1" xfId="0" applyNumberFormat="1" applyFont="1" applyBorder="1" applyAlignment="1" applyProtection="1">
      <alignment horizontal="center" vertical="center"/>
    </xf>
    <xf numFmtId="164" fontId="37" fillId="0" borderId="1" xfId="5" applyFont="1" applyBorder="1" applyProtection="1"/>
    <xf numFmtId="0" fontId="12" fillId="0" borderId="0" xfId="0" applyFont="1" applyAlignment="1" applyProtection="1">
      <alignment horizontal="center"/>
    </xf>
    <xf numFmtId="164" fontId="37" fillId="0" borderId="0" xfId="5" applyFont="1" applyProtection="1"/>
    <xf numFmtId="164" fontId="15" fillId="3" borderId="1" xfId="0" applyNumberFormat="1" applyFont="1" applyFill="1" applyBorder="1" applyProtection="1"/>
    <xf numFmtId="0" fontId="9" fillId="0" borderId="12" xfId="0" applyFont="1" applyBorder="1" applyAlignment="1" applyProtection="1">
      <alignment horizontal="center" vertical="center"/>
    </xf>
    <xf numFmtId="164" fontId="72" fillId="0" borderId="1" xfId="2" applyFont="1" applyBorder="1" applyAlignment="1" applyProtection="1">
      <alignment horizontal="center" vertical="center"/>
    </xf>
    <xf numFmtId="164" fontId="72" fillId="0" borderId="1" xfId="2" applyFont="1" applyBorder="1" applyAlignment="1" applyProtection="1">
      <alignment horizontal="center" vertical="center"/>
      <protection locked="0"/>
    </xf>
    <xf numFmtId="164" fontId="72" fillId="2" borderId="1" xfId="2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>
      <alignment horizontal="left" vertical="center" wrapText="1"/>
    </xf>
    <xf numFmtId="164" fontId="38" fillId="4" borderId="1" xfId="5" applyFont="1" applyFill="1" applyBorder="1" applyProtection="1"/>
    <xf numFmtId="0" fontId="12" fillId="4" borderId="12" xfId="0" applyFont="1" applyFill="1" applyBorder="1" applyAlignment="1" applyProtection="1"/>
    <xf numFmtId="0" fontId="15" fillId="4" borderId="1" xfId="0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/>
    <xf numFmtId="0" fontId="12" fillId="4" borderId="11" xfId="0" applyFont="1" applyFill="1" applyBorder="1" applyAlignment="1" applyProtection="1"/>
    <xf numFmtId="0" fontId="12" fillId="7" borderId="1" xfId="0" applyNumberFormat="1" applyFont="1" applyFill="1" applyBorder="1" applyAlignment="1" applyProtection="1">
      <alignment horizontal="center" vertical="center"/>
    </xf>
    <xf numFmtId="164" fontId="18" fillId="13" borderId="1" xfId="0" applyNumberFormat="1" applyFont="1" applyFill="1" applyBorder="1" applyProtection="1"/>
    <xf numFmtId="164" fontId="18" fillId="2" borderId="1" xfId="0" applyNumberFormat="1" applyFont="1" applyFill="1" applyBorder="1" applyProtection="1"/>
    <xf numFmtId="164" fontId="75" fillId="2" borderId="1" xfId="2" applyFont="1" applyFill="1" applyBorder="1" applyAlignment="1" applyProtection="1">
      <alignment horizontal="center" vertical="center"/>
    </xf>
    <xf numFmtId="0" fontId="6" fillId="17" borderId="1" xfId="1" applyFont="1" applyFill="1" applyBorder="1" applyAlignment="1" applyProtection="1">
      <alignment horizontal="center" vertical="center" wrapText="1"/>
    </xf>
    <xf numFmtId="0" fontId="7" fillId="17" borderId="10" xfId="1" applyFont="1" applyFill="1" applyBorder="1" applyAlignment="1" applyProtection="1">
      <alignment vertical="center" wrapText="1"/>
    </xf>
    <xf numFmtId="1" fontId="10" fillId="17" borderId="1" xfId="0" applyNumberFormat="1" applyFont="1" applyFill="1" applyBorder="1" applyAlignment="1" applyProtection="1">
      <alignment horizontal="center" vertical="center"/>
    </xf>
    <xf numFmtId="2" fontId="10" fillId="17" borderId="1" xfId="0" applyNumberFormat="1" applyFont="1" applyFill="1" applyBorder="1" applyAlignment="1" applyProtection="1">
      <alignment horizontal="center" vertical="center"/>
    </xf>
    <xf numFmtId="0" fontId="6" fillId="17" borderId="8" xfId="1" applyFont="1" applyFill="1" applyBorder="1" applyAlignment="1" applyProtection="1">
      <alignment horizontal="center" vertical="center" wrapText="1"/>
    </xf>
    <xf numFmtId="0" fontId="10" fillId="17" borderId="8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vertical="top" wrapText="1"/>
      <protection locked="0"/>
    </xf>
    <xf numFmtId="49" fontId="21" fillId="0" borderId="1" xfId="1" applyNumberFormat="1" applyFont="1" applyBorder="1" applyAlignment="1" applyProtection="1">
      <alignment horizontal="center"/>
    </xf>
    <xf numFmtId="164" fontId="72" fillId="2" borderId="1" xfId="2" applyFont="1" applyFill="1" applyBorder="1" applyAlignment="1" applyProtection="1">
      <alignment horizontal="center" vertical="center"/>
      <protection locked="0"/>
    </xf>
    <xf numFmtId="0" fontId="71" fillId="2" borderId="1" xfId="1" applyFont="1" applyFill="1" applyBorder="1" applyAlignment="1" applyProtection="1">
      <alignment horizontal="center"/>
    </xf>
    <xf numFmtId="0" fontId="40" fillId="0" borderId="1" xfId="1" applyFont="1" applyBorder="1" applyAlignment="1" applyProtection="1">
      <alignment horizontal="left"/>
    </xf>
    <xf numFmtId="164" fontId="40" fillId="0" borderId="1" xfId="1" applyNumberFormat="1" applyFont="1" applyBorder="1" applyAlignment="1" applyProtection="1">
      <alignment horizontal="left" wrapText="1"/>
    </xf>
    <xf numFmtId="0" fontId="40" fillId="0" borderId="1" xfId="1" applyFont="1" applyBorder="1" applyAlignment="1" applyProtection="1">
      <alignment horizontal="left" vertical="center"/>
    </xf>
    <xf numFmtId="164" fontId="40" fillId="0" borderId="1" xfId="1" applyNumberFormat="1" applyFont="1" applyBorder="1" applyAlignment="1" applyProtection="1">
      <alignment horizontal="left" vertical="center"/>
    </xf>
    <xf numFmtId="164" fontId="40" fillId="0" borderId="0" xfId="1" applyNumberFormat="1" applyFont="1" applyProtection="1"/>
    <xf numFmtId="164" fontId="40" fillId="0" borderId="1" xfId="1" applyNumberFormat="1" applyFont="1" applyBorder="1" applyAlignment="1" applyProtection="1">
      <alignment horizontal="left"/>
    </xf>
    <xf numFmtId="43" fontId="40" fillId="0" borderId="1" xfId="1" applyNumberFormat="1" applyFont="1" applyBorder="1" applyAlignment="1" applyProtection="1">
      <alignment horizontal="left"/>
    </xf>
    <xf numFmtId="0" fontId="10" fillId="5" borderId="10" xfId="0" applyFont="1" applyFill="1" applyBorder="1" applyAlignment="1" applyProtection="1">
      <alignment horizontal="left"/>
    </xf>
    <xf numFmtId="0" fontId="10" fillId="5" borderId="11" xfId="0" applyFont="1" applyFill="1" applyBorder="1" applyAlignment="1" applyProtection="1">
      <alignment horizontal="left"/>
    </xf>
    <xf numFmtId="0" fontId="10" fillId="5" borderId="12" xfId="0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center"/>
      <protection locked="0"/>
    </xf>
    <xf numFmtId="0" fontId="5" fillId="0" borderId="10" xfId="1" applyFont="1" applyFill="1" applyBorder="1" applyAlignment="1" applyProtection="1">
      <alignment horizontal="left" vertical="center" wrapText="1"/>
      <protection locked="0"/>
    </xf>
    <xf numFmtId="0" fontId="5" fillId="0" borderId="11" xfId="1" applyFont="1" applyFill="1" applyBorder="1" applyAlignment="1" applyProtection="1">
      <alignment horizontal="left" vertical="center" wrapText="1"/>
      <protection locked="0"/>
    </xf>
    <xf numFmtId="0" fontId="5" fillId="0" borderId="12" xfId="1" applyFont="1" applyFill="1" applyBorder="1" applyAlignment="1" applyProtection="1">
      <alignment horizontal="left" vertical="center" wrapText="1"/>
      <protection locked="0"/>
    </xf>
    <xf numFmtId="0" fontId="5" fillId="2" borderId="10" xfId="1" applyFont="1" applyFill="1" applyBorder="1" applyAlignment="1" applyProtection="1">
      <alignment horizontal="left" vertical="center" wrapText="1"/>
      <protection locked="0"/>
    </xf>
    <xf numFmtId="0" fontId="5" fillId="2" borderId="11" xfId="1" applyFont="1" applyFill="1" applyBorder="1" applyAlignment="1" applyProtection="1">
      <alignment horizontal="left" vertical="center" wrapText="1"/>
      <protection locked="0"/>
    </xf>
    <xf numFmtId="0" fontId="7" fillId="2" borderId="10" xfId="1" applyFont="1" applyFill="1" applyBorder="1" applyAlignment="1" applyProtection="1">
      <alignment horizontal="left" wrapText="1"/>
    </xf>
    <xf numFmtId="0" fontId="7" fillId="2" borderId="11" xfId="1" applyFont="1" applyFill="1" applyBorder="1" applyAlignment="1" applyProtection="1">
      <alignment horizontal="left" wrapText="1"/>
    </xf>
    <xf numFmtId="0" fontId="7" fillId="2" borderId="12" xfId="1" applyFont="1" applyFill="1" applyBorder="1" applyAlignment="1" applyProtection="1">
      <alignment horizontal="left" wrapText="1"/>
    </xf>
    <xf numFmtId="0" fontId="5" fillId="0" borderId="10" xfId="1" applyFont="1" applyBorder="1" applyAlignment="1" applyProtection="1">
      <alignment horizontal="left" vertical="center"/>
      <protection locked="0"/>
    </xf>
    <xf numFmtId="0" fontId="5" fillId="0" borderId="11" xfId="1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5" fillId="0" borderId="10" xfId="1" applyFont="1" applyFill="1" applyBorder="1" applyAlignment="1" applyProtection="1">
      <alignment vertical="center" wrapText="1"/>
      <protection locked="0"/>
    </xf>
    <xf numFmtId="0" fontId="5" fillId="0" borderId="11" xfId="1" applyFont="1" applyFill="1" applyBorder="1" applyAlignment="1" applyProtection="1">
      <alignment vertical="center" wrapText="1"/>
      <protection locked="0"/>
    </xf>
    <xf numFmtId="0" fontId="5" fillId="0" borderId="12" xfId="1" applyFont="1" applyFill="1" applyBorder="1" applyAlignment="1" applyProtection="1">
      <alignment vertical="center" wrapText="1"/>
      <protection locked="0"/>
    </xf>
    <xf numFmtId="0" fontId="5" fillId="0" borderId="10" xfId="1" applyFont="1" applyBorder="1" applyAlignment="1" applyProtection="1">
      <alignment horizontal="left" vertical="center" wrapText="1"/>
      <protection locked="0"/>
    </xf>
    <xf numFmtId="0" fontId="5" fillId="0" borderId="11" xfId="1" applyFont="1" applyBorder="1" applyAlignment="1" applyProtection="1">
      <alignment horizontal="left" vertical="center" wrapText="1"/>
      <protection locked="0"/>
    </xf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Fill="1" applyBorder="1" applyAlignment="1" applyProtection="1">
      <alignment horizontal="center" vertical="center" wrapText="1"/>
      <protection locked="0"/>
    </xf>
    <xf numFmtId="0" fontId="5" fillId="0" borderId="12" xfId="1" applyFont="1" applyFill="1" applyBorder="1" applyAlignment="1" applyProtection="1">
      <alignment horizontal="center" vertical="center" wrapText="1"/>
      <protection locked="0"/>
    </xf>
    <xf numFmtId="0" fontId="6" fillId="3" borderId="10" xfId="1" applyFont="1" applyFill="1" applyBorder="1" applyAlignment="1" applyProtection="1">
      <alignment horizontal="left" vertical="center" wrapText="1"/>
    </xf>
    <xf numFmtId="0" fontId="6" fillId="3" borderId="11" xfId="1" applyFont="1" applyFill="1" applyBorder="1" applyAlignment="1" applyProtection="1">
      <alignment horizontal="left" vertical="center" wrapText="1"/>
    </xf>
    <xf numFmtId="0" fontId="6" fillId="3" borderId="12" xfId="1" applyFont="1" applyFill="1" applyBorder="1" applyAlignment="1" applyProtection="1">
      <alignment horizontal="left" vertical="center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7" fillId="2" borderId="11" xfId="1" applyFont="1" applyFill="1" applyBorder="1" applyAlignment="1" applyProtection="1">
      <alignment horizontal="left" vertical="center" wrapText="1"/>
    </xf>
    <xf numFmtId="0" fontId="7" fillId="2" borderId="12" xfId="1" applyFont="1" applyFill="1" applyBorder="1" applyAlignment="1" applyProtection="1">
      <alignment horizontal="left" vertical="center" wrapText="1"/>
    </xf>
    <xf numFmtId="0" fontId="5" fillId="2" borderId="12" xfId="1" applyFont="1" applyFill="1" applyBorder="1" applyAlignment="1" applyProtection="1">
      <alignment horizontal="left" vertical="center" wrapText="1"/>
      <protection locked="0"/>
    </xf>
    <xf numFmtId="0" fontId="5" fillId="0" borderId="12" xfId="1" applyFont="1" applyBorder="1" applyAlignment="1" applyProtection="1">
      <alignment horizontal="left" vertical="center"/>
      <protection locked="0"/>
    </xf>
    <xf numFmtId="0" fontId="25" fillId="2" borderId="10" xfId="0" applyFont="1" applyFill="1" applyBorder="1" applyAlignment="1" applyProtection="1">
      <alignment horizontal="left" vertical="center" wrapText="1"/>
      <protection locked="0"/>
    </xf>
    <xf numFmtId="0" fontId="25" fillId="2" borderId="1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right" vertical="center"/>
    </xf>
    <xf numFmtId="0" fontId="6" fillId="2" borderId="10" xfId="1" applyFont="1" applyFill="1" applyBorder="1" applyAlignment="1" applyProtection="1">
      <alignment horizontal="left" vertical="center" wrapText="1"/>
    </xf>
    <xf numFmtId="0" fontId="6" fillId="2" borderId="11" xfId="1" applyFont="1" applyFill="1" applyBorder="1" applyAlignment="1" applyProtection="1">
      <alignment horizontal="left" vertical="center" wrapText="1"/>
    </xf>
    <xf numFmtId="0" fontId="6" fillId="2" borderId="12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left" vertical="center" wrapText="1"/>
      <protection locked="0"/>
    </xf>
    <xf numFmtId="49" fontId="5" fillId="0" borderId="1" xfId="1" applyNumberFormat="1" applyFont="1" applyBorder="1" applyAlignment="1" applyProtection="1">
      <alignment horizontal="left" vertical="center" wrapText="1"/>
      <protection locked="0"/>
    </xf>
    <xf numFmtId="0" fontId="6" fillId="4" borderId="10" xfId="1" applyFont="1" applyFill="1" applyBorder="1" applyAlignment="1" applyProtection="1">
      <alignment horizontal="left" vertical="center"/>
    </xf>
    <xf numFmtId="0" fontId="6" fillId="4" borderId="11" xfId="1" applyFont="1" applyFill="1" applyBorder="1" applyAlignment="1" applyProtection="1">
      <alignment horizontal="left" vertical="center"/>
    </xf>
    <xf numFmtId="0" fontId="6" fillId="4" borderId="12" xfId="1" applyFont="1" applyFill="1" applyBorder="1" applyAlignment="1" applyProtection="1">
      <alignment horizontal="left" vertical="center"/>
    </xf>
    <xf numFmtId="0" fontId="6" fillId="11" borderId="10" xfId="1" applyFont="1" applyFill="1" applyBorder="1" applyAlignment="1" applyProtection="1">
      <alignment horizontal="left" vertical="center" wrapText="1"/>
    </xf>
    <xf numFmtId="0" fontId="6" fillId="11" borderId="11" xfId="1" applyFont="1" applyFill="1" applyBorder="1" applyAlignment="1" applyProtection="1">
      <alignment horizontal="left" vertical="center" wrapText="1"/>
    </xf>
    <xf numFmtId="0" fontId="6" fillId="11" borderId="12" xfId="1" applyFont="1" applyFill="1" applyBorder="1" applyAlignment="1" applyProtection="1">
      <alignment horizontal="left" vertical="center" wrapText="1"/>
    </xf>
    <xf numFmtId="49" fontId="5" fillId="0" borderId="10" xfId="1" applyNumberFormat="1" applyFont="1" applyBorder="1" applyAlignment="1" applyProtection="1">
      <alignment horizontal="left" vertical="center" wrapText="1"/>
      <protection locked="0"/>
    </xf>
    <xf numFmtId="49" fontId="5" fillId="0" borderId="11" xfId="1" applyNumberFormat="1" applyFont="1" applyBorder="1" applyAlignment="1" applyProtection="1">
      <alignment horizontal="left" vertical="center" wrapText="1"/>
      <protection locked="0"/>
    </xf>
    <xf numFmtId="49" fontId="5" fillId="0" borderId="12" xfId="1" applyNumberFormat="1" applyFont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left" vertical="center"/>
      <protection locked="0"/>
    </xf>
    <xf numFmtId="0" fontId="5" fillId="2" borderId="10" xfId="1" applyFont="1" applyFill="1" applyBorder="1" applyAlignment="1" applyProtection="1">
      <alignment horizontal="left" vertical="center"/>
      <protection locked="0"/>
    </xf>
    <xf numFmtId="0" fontId="5" fillId="2" borderId="11" xfId="1" applyFont="1" applyFill="1" applyBorder="1" applyAlignment="1" applyProtection="1">
      <alignment horizontal="left" vertical="center"/>
      <protection locked="0"/>
    </xf>
    <xf numFmtId="0" fontId="5" fillId="2" borderId="12" xfId="1" applyFont="1" applyFill="1" applyBorder="1" applyAlignment="1" applyProtection="1">
      <alignment horizontal="left" vertical="center"/>
      <protection locked="0"/>
    </xf>
    <xf numFmtId="0" fontId="6" fillId="3" borderId="10" xfId="1" applyFont="1" applyFill="1" applyBorder="1" applyAlignment="1" applyProtection="1">
      <alignment horizontal="left" vertical="center"/>
    </xf>
    <xf numFmtId="0" fontId="6" fillId="3" borderId="11" xfId="1" applyFont="1" applyFill="1" applyBorder="1" applyAlignment="1" applyProtection="1">
      <alignment horizontal="left" vertical="center"/>
    </xf>
    <xf numFmtId="0" fontId="6" fillId="3" borderId="12" xfId="1" applyFont="1" applyFill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 wrapText="1"/>
      <protection locked="0"/>
    </xf>
    <xf numFmtId="0" fontId="6" fillId="0" borderId="10" xfId="1" applyFont="1" applyFill="1" applyBorder="1" applyAlignment="1" applyProtection="1">
      <alignment horizontal="left" vertical="center" wrapText="1"/>
      <protection locked="0"/>
    </xf>
    <xf numFmtId="0" fontId="6" fillId="0" borderId="11" xfId="1" applyFont="1" applyFill="1" applyBorder="1" applyAlignment="1" applyProtection="1">
      <alignment horizontal="left" vertical="center" wrapText="1"/>
      <protection locked="0"/>
    </xf>
    <xf numFmtId="0" fontId="6" fillId="0" borderId="12" xfId="1" applyFont="1" applyFill="1" applyBorder="1" applyAlignment="1" applyProtection="1">
      <alignment horizontal="left" vertical="center" wrapText="1"/>
      <protection locked="0"/>
    </xf>
    <xf numFmtId="0" fontId="3" fillId="3" borderId="10" xfId="1" applyFont="1" applyFill="1" applyBorder="1" applyAlignment="1" applyProtection="1">
      <alignment horizontal="left" vertical="center" wrapText="1"/>
    </xf>
    <xf numFmtId="0" fontId="3" fillId="3" borderId="11" xfId="1" applyFont="1" applyFill="1" applyBorder="1" applyAlignment="1" applyProtection="1">
      <alignment horizontal="left" vertical="center" wrapText="1"/>
    </xf>
    <xf numFmtId="0" fontId="3" fillId="3" borderId="12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1" xfId="1" applyFont="1" applyFill="1" applyBorder="1" applyAlignment="1" applyProtection="1">
      <alignment horizontal="left" vertical="center" wrapText="1"/>
    </xf>
    <xf numFmtId="0" fontId="7" fillId="0" borderId="12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vertical="center"/>
    </xf>
    <xf numFmtId="0" fontId="5" fillId="0" borderId="11" xfId="1" applyFont="1" applyFill="1" applyBorder="1" applyAlignment="1" applyProtection="1">
      <alignment horizontal="left" vertical="center"/>
    </xf>
    <xf numFmtId="0" fontId="5" fillId="0" borderId="12" xfId="1" applyFont="1" applyFill="1" applyBorder="1" applyAlignment="1" applyProtection="1">
      <alignment horizontal="left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6" fillId="9" borderId="0" xfId="1" applyFont="1" applyFill="1" applyAlignment="1" applyProtection="1">
      <alignment horizontal="center" vertical="center" wrapText="1"/>
    </xf>
    <xf numFmtId="0" fontId="6" fillId="9" borderId="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  <protection locked="0"/>
    </xf>
    <xf numFmtId="0" fontId="11" fillId="0" borderId="11" xfId="1" applyFont="1" applyFill="1" applyBorder="1" applyAlignment="1" applyProtection="1">
      <alignment horizontal="left" vertical="center" wrapText="1"/>
      <protection locked="0"/>
    </xf>
    <xf numFmtId="0" fontId="11" fillId="0" borderId="12" xfId="1" applyFont="1" applyFill="1" applyBorder="1" applyAlignment="1" applyProtection="1">
      <alignment horizontal="left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7" fillId="8" borderId="10" xfId="1" applyFont="1" applyFill="1" applyBorder="1" applyAlignment="1" applyProtection="1">
      <alignment horizontal="left" vertical="center"/>
    </xf>
    <xf numFmtId="0" fontId="7" fillId="8" borderId="11" xfId="1" applyFont="1" applyFill="1" applyBorder="1" applyAlignment="1" applyProtection="1">
      <alignment horizontal="left" vertical="center"/>
    </xf>
    <xf numFmtId="0" fontId="7" fillId="8" borderId="12" xfId="1" applyFont="1" applyFill="1" applyBorder="1" applyAlignment="1" applyProtection="1">
      <alignment horizontal="left" vertical="center"/>
    </xf>
    <xf numFmtId="0" fontId="6" fillId="0" borderId="0" xfId="1" applyFont="1" applyFill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6" fillId="8" borderId="10" xfId="1" applyFont="1" applyFill="1" applyBorder="1" applyAlignment="1" applyProtection="1">
      <alignment horizontal="left" vertical="center"/>
    </xf>
    <xf numFmtId="0" fontId="6" fillId="8" borderId="11" xfId="1" applyFont="1" applyFill="1" applyBorder="1" applyAlignment="1" applyProtection="1">
      <alignment horizontal="left" vertical="center"/>
    </xf>
    <xf numFmtId="0" fontId="6" fillId="8" borderId="12" xfId="1" applyFont="1" applyFill="1" applyBorder="1" applyAlignment="1" applyProtection="1">
      <alignment horizontal="left" vertical="center"/>
    </xf>
    <xf numFmtId="0" fontId="6" fillId="0" borderId="0" xfId="1" applyFont="1" applyFill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6" fillId="3" borderId="1" xfId="1" applyFont="1" applyFill="1" applyBorder="1" applyAlignment="1" applyProtection="1">
      <alignment horizontal="left" vertical="center"/>
    </xf>
    <xf numFmtId="0" fontId="6" fillId="11" borderId="1" xfId="1" applyFont="1" applyFill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5" xfId="1" applyFont="1" applyFill="1" applyBorder="1" applyAlignment="1" applyProtection="1">
      <alignment horizontal="center" vertical="center" wrapText="1"/>
    </xf>
    <xf numFmtId="0" fontId="31" fillId="0" borderId="10" xfId="1" applyFont="1" applyFill="1" applyBorder="1" applyAlignment="1" applyProtection="1">
      <alignment horizontal="left" vertical="center" wrapText="1"/>
      <protection locked="0"/>
    </xf>
    <xf numFmtId="0" fontId="31" fillId="0" borderId="12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11" fillId="0" borderId="2" xfId="1" applyFont="1" applyFill="1" applyBorder="1" applyAlignment="1" applyProtection="1">
      <alignment horizontal="left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11" fillId="0" borderId="3" xfId="1" applyFont="1" applyFill="1" applyBorder="1" applyAlignment="1" applyProtection="1">
      <alignment horizontal="left" vertical="center" wrapText="1"/>
    </xf>
    <xf numFmtId="0" fontId="6" fillId="0" borderId="13" xfId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6" fillId="17" borderId="10" xfId="1" applyFont="1" applyFill="1" applyBorder="1" applyAlignment="1" applyProtection="1">
      <alignment horizontal="left" vertical="center"/>
    </xf>
    <xf numFmtId="0" fontId="6" fillId="17" borderId="11" xfId="1" applyFont="1" applyFill="1" applyBorder="1" applyAlignment="1" applyProtection="1">
      <alignment horizontal="left" vertical="center"/>
    </xf>
    <xf numFmtId="0" fontId="6" fillId="17" borderId="12" xfId="1" applyFont="1" applyFill="1" applyBorder="1" applyAlignment="1" applyProtection="1">
      <alignment horizontal="left" vertical="center"/>
    </xf>
    <xf numFmtId="0" fontId="7" fillId="0" borderId="0" xfId="1" applyFont="1" applyFill="1" applyAlignment="1" applyProtection="1">
      <alignment horizontal="center" vertical="center" wrapText="1"/>
    </xf>
    <xf numFmtId="0" fontId="19" fillId="0" borderId="0" xfId="0" applyFont="1" applyAlignment="1" applyProtection="1">
      <alignment horizontal="left"/>
      <protection locked="0"/>
    </xf>
    <xf numFmtId="0" fontId="20" fillId="0" borderId="2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26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/>
    </xf>
    <xf numFmtId="0" fontId="6" fillId="9" borderId="10" xfId="1" applyFont="1" applyFill="1" applyBorder="1" applyAlignment="1" applyProtection="1">
      <alignment horizontal="left" vertical="center"/>
    </xf>
    <xf numFmtId="0" fontId="6" fillId="9" borderId="11" xfId="1" applyFont="1" applyFill="1" applyBorder="1" applyAlignment="1" applyProtection="1">
      <alignment horizontal="left" vertical="center"/>
    </xf>
    <xf numFmtId="0" fontId="6" fillId="9" borderId="12" xfId="1" applyFont="1" applyFill="1" applyBorder="1" applyAlignment="1" applyProtection="1">
      <alignment horizontal="left" vertical="center"/>
    </xf>
    <xf numFmtId="0" fontId="6" fillId="0" borderId="0" xfId="1" applyFont="1" applyFill="1" applyAlignment="1" applyProtection="1">
      <alignment horizontal="center" vertical="center"/>
    </xf>
    <xf numFmtId="0" fontId="5" fillId="2" borderId="10" xfId="1" applyFont="1" applyFill="1" applyBorder="1" applyAlignment="1" applyProtection="1">
      <alignment horizontal="left" vertical="center" wrapText="1"/>
    </xf>
    <xf numFmtId="0" fontId="5" fillId="2" borderId="11" xfId="1" applyFont="1" applyFill="1" applyBorder="1" applyAlignment="1" applyProtection="1">
      <alignment horizontal="left" vertical="center" wrapText="1"/>
    </xf>
    <xf numFmtId="0" fontId="5" fillId="2" borderId="12" xfId="1" applyFont="1" applyFill="1" applyBorder="1" applyAlignment="1" applyProtection="1">
      <alignment horizontal="left" vertical="center" wrapText="1"/>
    </xf>
    <xf numFmtId="0" fontId="6" fillId="11" borderId="10" xfId="1" applyFont="1" applyFill="1" applyBorder="1" applyAlignment="1" applyProtection="1">
      <alignment horizontal="left" vertical="center"/>
    </xf>
    <xf numFmtId="0" fontId="6" fillId="11" borderId="11" xfId="1" applyFont="1" applyFill="1" applyBorder="1" applyAlignment="1" applyProtection="1">
      <alignment horizontal="left" vertical="center"/>
    </xf>
    <xf numFmtId="0" fontId="6" fillId="11" borderId="12" xfId="1" applyFont="1" applyFill="1" applyBorder="1" applyAlignment="1" applyProtection="1">
      <alignment horizontal="left" vertical="center"/>
    </xf>
    <xf numFmtId="0" fontId="7" fillId="2" borderId="10" xfId="1" applyFont="1" applyFill="1" applyBorder="1" applyAlignment="1" applyProtection="1">
      <alignment horizontal="left" wrapText="1"/>
      <protection locked="0"/>
    </xf>
    <xf numFmtId="0" fontId="7" fillId="2" borderId="11" xfId="1" applyFont="1" applyFill="1" applyBorder="1" applyAlignment="1" applyProtection="1">
      <alignment horizontal="left" wrapText="1"/>
      <protection locked="0"/>
    </xf>
    <xf numFmtId="0" fontId="7" fillId="2" borderId="12" xfId="1" applyFont="1" applyFill="1" applyBorder="1" applyAlignment="1" applyProtection="1">
      <alignment horizontal="left" wrapText="1"/>
      <protection locked="0"/>
    </xf>
    <xf numFmtId="0" fontId="6" fillId="0" borderId="10" xfId="1" applyFont="1" applyFill="1" applyBorder="1" applyAlignment="1" applyProtection="1">
      <alignment horizontal="left" vertical="center" wrapText="1"/>
    </xf>
    <xf numFmtId="0" fontId="6" fillId="0" borderId="11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left" vertical="center" wrapText="1"/>
    </xf>
    <xf numFmtId="49" fontId="5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0" fontId="5" fillId="3" borderId="11" xfId="1" applyFont="1" applyFill="1" applyBorder="1" applyAlignment="1" applyProtection="1">
      <alignment horizontal="left" vertical="center" wrapText="1"/>
    </xf>
    <xf numFmtId="0" fontId="5" fillId="3" borderId="12" xfId="1" applyFont="1" applyFill="1" applyBorder="1" applyAlignment="1" applyProtection="1">
      <alignment horizontal="left" vertical="center" wrapText="1"/>
    </xf>
    <xf numFmtId="0" fontId="26" fillId="0" borderId="4" xfId="0" applyFont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8" borderId="10" xfId="1" applyFont="1" applyFill="1" applyBorder="1" applyAlignment="1" applyProtection="1">
      <alignment horizontal="center" vertical="center"/>
    </xf>
    <xf numFmtId="0" fontId="6" fillId="8" borderId="11" xfId="1" applyFont="1" applyFill="1" applyBorder="1" applyAlignment="1" applyProtection="1">
      <alignment horizontal="center" vertical="center"/>
    </xf>
    <xf numFmtId="0" fontId="6" fillId="8" borderId="12" xfId="1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5" fillId="0" borderId="10" xfId="1" applyFont="1" applyFill="1" applyBorder="1" applyAlignment="1" applyProtection="1">
      <alignment horizontal="left" vertical="center"/>
      <protection locked="0"/>
    </xf>
    <xf numFmtId="0" fontId="5" fillId="0" borderId="11" xfId="1" applyFont="1" applyFill="1" applyBorder="1" applyAlignment="1" applyProtection="1">
      <alignment horizontal="left" vertical="center"/>
      <protection locked="0"/>
    </xf>
    <xf numFmtId="0" fontId="5" fillId="0" borderId="12" xfId="1" applyFont="1" applyFill="1" applyBorder="1" applyAlignment="1" applyProtection="1">
      <alignment horizontal="left" vertical="center"/>
      <protection locked="0"/>
    </xf>
    <xf numFmtId="0" fontId="6" fillId="9" borderId="15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0" fontId="5" fillId="3" borderId="10" xfId="1" applyFont="1" applyFill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left" vertical="center"/>
    </xf>
    <xf numFmtId="0" fontId="21" fillId="0" borderId="11" xfId="0" applyFont="1" applyBorder="1" applyAlignment="1" applyProtection="1">
      <alignment horizontal="left" vertical="center"/>
    </xf>
    <xf numFmtId="0" fontId="21" fillId="0" borderId="12" xfId="0" applyFont="1" applyBorder="1" applyAlignment="1" applyProtection="1">
      <alignment horizontal="left" vertical="center"/>
    </xf>
    <xf numFmtId="0" fontId="4" fillId="0" borderId="10" xfId="1" applyFont="1" applyFill="1" applyBorder="1" applyAlignment="1" applyProtection="1">
      <alignment horizontal="left" vertical="center" wrapText="1"/>
      <protection locked="0"/>
    </xf>
    <xf numFmtId="0" fontId="4" fillId="0" borderId="11" xfId="1" applyFont="1" applyFill="1" applyBorder="1" applyAlignment="1" applyProtection="1">
      <alignment horizontal="left" vertical="center" wrapText="1"/>
      <protection locked="0"/>
    </xf>
    <xf numFmtId="0" fontId="4" fillId="0" borderId="12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8" borderId="10" xfId="1" applyFont="1" applyFill="1" applyBorder="1" applyAlignment="1">
      <alignment horizontal="left" vertical="center"/>
    </xf>
    <xf numFmtId="0" fontId="6" fillId="8" borderId="11" xfId="1" applyFont="1" applyFill="1" applyBorder="1" applyAlignment="1">
      <alignment horizontal="left" vertical="center"/>
    </xf>
    <xf numFmtId="0" fontId="6" fillId="8" borderId="12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6" fillId="4" borderId="10" xfId="1" applyFont="1" applyFill="1" applyBorder="1" applyAlignment="1">
      <alignment horizontal="left" vertical="center"/>
    </xf>
    <xf numFmtId="0" fontId="6" fillId="4" borderId="11" xfId="1" applyFont="1" applyFill="1" applyBorder="1" applyAlignment="1">
      <alignment horizontal="left" vertical="center"/>
    </xf>
    <xf numFmtId="0" fontId="6" fillId="4" borderId="12" xfId="1" applyFont="1" applyFill="1" applyBorder="1" applyAlignment="1">
      <alignment horizontal="left" vertical="center"/>
    </xf>
    <xf numFmtId="0" fontId="6" fillId="0" borderId="15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left" vertical="center" wrapText="1"/>
    </xf>
    <xf numFmtId="0" fontId="11" fillId="0" borderId="12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12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13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 wrapText="1"/>
    </xf>
    <xf numFmtId="0" fontId="4" fillId="0" borderId="1" xfId="1" applyFont="1" applyBorder="1" applyAlignment="1" applyProtection="1">
      <alignment horizontal="left" vertical="center"/>
      <protection locked="0"/>
    </xf>
    <xf numFmtId="0" fontId="4" fillId="2" borderId="1" xfId="1" applyFont="1" applyFill="1" applyBorder="1" applyAlignment="1" applyProtection="1">
      <alignment horizontal="left" vertical="center"/>
      <protection locked="0"/>
    </xf>
    <xf numFmtId="0" fontId="5" fillId="3" borderId="10" xfId="1" applyFont="1" applyFill="1" applyBorder="1" applyAlignment="1">
      <alignment horizontal="left" vertical="center" wrapText="1"/>
    </xf>
    <xf numFmtId="0" fontId="5" fillId="3" borderId="11" xfId="1" applyFont="1" applyFill="1" applyBorder="1" applyAlignment="1">
      <alignment horizontal="left" vertical="center" wrapText="1"/>
    </xf>
    <xf numFmtId="0" fontId="5" fillId="3" borderId="12" xfId="1" applyFont="1" applyFill="1" applyBorder="1" applyAlignment="1">
      <alignment horizontal="left" vertical="center" wrapText="1"/>
    </xf>
    <xf numFmtId="49" fontId="11" fillId="0" borderId="10" xfId="1" applyNumberFormat="1" applyFont="1" applyFill="1" applyBorder="1" applyAlignment="1" applyProtection="1">
      <alignment horizontal="right" vertical="center" wrapText="1"/>
      <protection locked="0"/>
    </xf>
    <xf numFmtId="49" fontId="11" fillId="0" borderId="11" xfId="1" applyNumberFormat="1" applyFont="1" applyFill="1" applyBorder="1" applyAlignment="1" applyProtection="1">
      <alignment horizontal="right" vertical="center" wrapText="1"/>
      <protection locked="0"/>
    </xf>
    <xf numFmtId="49" fontId="11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 applyProtection="1">
      <alignment horizontal="left" vertical="center"/>
      <protection locked="0"/>
    </xf>
    <xf numFmtId="0" fontId="29" fillId="0" borderId="10" xfId="0" applyFont="1" applyBorder="1" applyAlignment="1" applyProtection="1">
      <alignment horizontal="left" vertical="center"/>
      <protection locked="0"/>
    </xf>
    <xf numFmtId="0" fontId="7" fillId="3" borderId="10" xfId="1" applyFont="1" applyFill="1" applyBorder="1" applyAlignment="1" applyProtection="1">
      <alignment horizontal="left" vertical="center" wrapText="1"/>
    </xf>
    <xf numFmtId="0" fontId="7" fillId="3" borderId="11" xfId="1" applyFont="1" applyFill="1" applyBorder="1" applyAlignment="1" applyProtection="1">
      <alignment horizontal="left" vertical="center" wrapText="1"/>
    </xf>
    <xf numFmtId="0" fontId="7" fillId="3" borderId="12" xfId="1" applyFont="1" applyFill="1" applyBorder="1" applyAlignment="1" applyProtection="1">
      <alignment horizontal="left" vertical="center" wrapText="1"/>
    </xf>
    <xf numFmtId="0" fontId="6" fillId="6" borderId="10" xfId="1" applyFont="1" applyFill="1" applyBorder="1" applyAlignment="1" applyProtection="1">
      <alignment horizontal="left" vertical="center" wrapText="1"/>
    </xf>
    <xf numFmtId="0" fontId="6" fillId="6" borderId="11" xfId="1" applyFont="1" applyFill="1" applyBorder="1" applyAlignment="1" applyProtection="1">
      <alignment horizontal="left" vertical="center" wrapText="1"/>
    </xf>
    <xf numFmtId="0" fontId="6" fillId="6" borderId="12" xfId="1" applyFont="1" applyFill="1" applyBorder="1" applyAlignment="1" applyProtection="1">
      <alignment horizontal="left" vertical="center" wrapText="1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/>
    </xf>
    <xf numFmtId="0" fontId="10" fillId="5" borderId="10" xfId="0" applyFont="1" applyFill="1" applyBorder="1" applyAlignment="1" applyProtection="1">
      <alignment horizontal="left" wrapText="1"/>
    </xf>
    <xf numFmtId="0" fontId="10" fillId="5" borderId="11" xfId="0" applyFont="1" applyFill="1" applyBorder="1" applyAlignment="1" applyProtection="1">
      <alignment horizontal="left" wrapText="1"/>
    </xf>
    <xf numFmtId="0" fontId="10" fillId="5" borderId="12" xfId="0" applyFont="1" applyFill="1" applyBorder="1" applyAlignment="1" applyProtection="1">
      <alignment horizontal="left" wrapText="1"/>
    </xf>
    <xf numFmtId="0" fontId="3" fillId="3" borderId="10" xfId="1" applyFont="1" applyFill="1" applyBorder="1" applyAlignment="1">
      <alignment horizontal="left" vertical="center" wrapText="1"/>
    </xf>
    <xf numFmtId="0" fontId="3" fillId="3" borderId="11" xfId="1" applyFont="1" applyFill="1" applyBorder="1" applyAlignment="1">
      <alignment horizontal="left" vertical="center" wrapText="1"/>
    </xf>
    <xf numFmtId="0" fontId="3" fillId="3" borderId="12" xfId="1" applyFont="1" applyFill="1" applyBorder="1" applyAlignment="1">
      <alignment horizontal="left" vertical="center" wrapText="1"/>
    </xf>
    <xf numFmtId="0" fontId="3" fillId="4" borderId="10" xfId="1" applyFont="1" applyFill="1" applyBorder="1" applyAlignment="1" applyProtection="1">
      <alignment horizontal="center" vertical="center"/>
    </xf>
    <xf numFmtId="0" fontId="3" fillId="4" borderId="11" xfId="1" applyFont="1" applyFill="1" applyBorder="1" applyAlignment="1" applyProtection="1">
      <alignment horizontal="center" vertical="center"/>
    </xf>
    <xf numFmtId="0" fontId="3" fillId="4" borderId="12" xfId="1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center" vertical="center"/>
    </xf>
    <xf numFmtId="0" fontId="24" fillId="9" borderId="0" xfId="1" applyFont="1" applyFill="1" applyBorder="1" applyAlignment="1" applyProtection="1">
      <alignment horizontal="center" vertical="center" wrapText="1"/>
    </xf>
    <xf numFmtId="0" fontId="24" fillId="9" borderId="4" xfId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/>
    </xf>
    <xf numFmtId="0" fontId="15" fillId="3" borderId="1" xfId="0" applyFont="1" applyFill="1" applyBorder="1" applyAlignment="1" applyProtection="1">
      <alignment horizontal="center"/>
    </xf>
    <xf numFmtId="0" fontId="9" fillId="7" borderId="1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/>
    </xf>
    <xf numFmtId="0" fontId="12" fillId="4" borderId="11" xfId="0" applyFont="1" applyFill="1" applyBorder="1" applyAlignment="1" applyProtection="1">
      <alignment horizontal="center"/>
    </xf>
    <xf numFmtId="0" fontId="12" fillId="4" borderId="12" xfId="0" applyFont="1" applyFill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5" fillId="7" borderId="0" xfId="0" applyFont="1" applyFill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13" borderId="10" xfId="1" applyFont="1" applyFill="1" applyBorder="1" applyAlignment="1" applyProtection="1">
      <alignment horizontal="left" vertical="center"/>
    </xf>
    <xf numFmtId="0" fontId="12" fillId="13" borderId="11" xfId="1" applyFont="1" applyFill="1" applyBorder="1" applyAlignment="1" applyProtection="1">
      <alignment horizontal="left" vertical="center"/>
    </xf>
    <xf numFmtId="0" fontId="12" fillId="13" borderId="12" xfId="1" applyFont="1" applyFill="1" applyBorder="1" applyAlignment="1" applyProtection="1">
      <alignment horizontal="left" vertical="center"/>
    </xf>
    <xf numFmtId="0" fontId="12" fillId="2" borderId="10" xfId="1" applyFont="1" applyFill="1" applyBorder="1" applyAlignment="1" applyProtection="1">
      <alignment horizontal="left"/>
    </xf>
    <xf numFmtId="0" fontId="12" fillId="2" borderId="11" xfId="1" applyFont="1" applyFill="1" applyBorder="1" applyAlignment="1" applyProtection="1">
      <alignment horizontal="left"/>
    </xf>
    <xf numFmtId="0" fontId="12" fillId="2" borderId="12" xfId="1" applyFont="1" applyFill="1" applyBorder="1" applyAlignment="1" applyProtection="1">
      <alignment horizontal="left"/>
    </xf>
    <xf numFmtId="0" fontId="12" fillId="2" borderId="10" xfId="1" applyFont="1" applyFill="1" applyBorder="1" applyAlignment="1" applyProtection="1">
      <alignment horizontal="left" wrapText="1"/>
    </xf>
    <xf numFmtId="0" fontId="12" fillId="2" borderId="11" xfId="1" applyFont="1" applyFill="1" applyBorder="1" applyAlignment="1" applyProtection="1">
      <alignment horizontal="left" wrapText="1"/>
    </xf>
    <xf numFmtId="0" fontId="12" fillId="2" borderId="12" xfId="1" applyFont="1" applyFill="1" applyBorder="1" applyAlignment="1" applyProtection="1">
      <alignment horizontal="left" wrapText="1"/>
    </xf>
    <xf numFmtId="0" fontId="40" fillId="0" borderId="1" xfId="1" applyFont="1" applyFill="1" applyBorder="1" applyAlignment="1" applyProtection="1">
      <alignment horizontal="left" vertical="center" wrapText="1"/>
    </xf>
    <xf numFmtId="0" fontId="40" fillId="0" borderId="1" xfId="1" applyFont="1" applyBorder="1" applyAlignment="1" applyProtection="1">
      <alignment horizontal="center" wrapText="1"/>
    </xf>
    <xf numFmtId="0" fontId="84" fillId="0" borderId="4" xfId="1" applyFont="1" applyBorder="1" applyAlignment="1" applyProtection="1">
      <alignment horizontal="left" vertical="center"/>
    </xf>
    <xf numFmtId="0" fontId="41" fillId="0" borderId="0" xfId="1" applyFont="1" applyAlignment="1" applyProtection="1">
      <alignment horizontal="left" wrapText="1"/>
      <protection locked="0"/>
    </xf>
    <xf numFmtId="0" fontId="32" fillId="0" borderId="0" xfId="3" applyFont="1" applyAlignment="1" applyProtection="1">
      <alignment horizontal="left"/>
      <protection locked="0"/>
    </xf>
    <xf numFmtId="0" fontId="55" fillId="0" borderId="0" xfId="3" applyFont="1" applyAlignment="1" applyProtection="1">
      <alignment horizontal="left" wrapText="1"/>
      <protection locked="0"/>
    </xf>
    <xf numFmtId="0" fontId="48" fillId="0" borderId="0" xfId="0" applyFont="1" applyAlignment="1" applyProtection="1">
      <alignment horizontal="center"/>
    </xf>
    <xf numFmtId="0" fontId="50" fillId="0" borderId="0" xfId="0" applyFont="1" applyAlignment="1" applyProtection="1">
      <alignment horizontal="left" vertical="center" wrapText="1"/>
      <protection locked="0"/>
    </xf>
    <xf numFmtId="0" fontId="54" fillId="0" borderId="0" xfId="0" applyFont="1" applyAlignment="1" applyProtection="1">
      <alignment horizontal="left"/>
    </xf>
    <xf numFmtId="0" fontId="50" fillId="0" borderId="0" xfId="0" applyFont="1" applyAlignment="1" applyProtection="1">
      <alignment horizontal="justify" vertical="center" wrapText="1"/>
    </xf>
    <xf numFmtId="0" fontId="51" fillId="0" borderId="0" xfId="0" applyFont="1" applyAlignment="1" applyProtection="1">
      <alignment horizontal="center" vertical="center" wrapText="1"/>
    </xf>
    <xf numFmtId="0" fontId="51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9" fillId="0" borderId="0" xfId="0" applyFont="1" applyAlignment="1" applyProtection="1">
      <alignment horizontal="center" wrapText="1"/>
    </xf>
    <xf numFmtId="0" fontId="49" fillId="0" borderId="0" xfId="0" applyFont="1" applyAlignment="1" applyProtection="1">
      <alignment horizontal="center"/>
    </xf>
    <xf numFmtId="0" fontId="49" fillId="0" borderId="0" xfId="0" applyFont="1" applyBorder="1" applyProtection="1"/>
    <xf numFmtId="0" fontId="40" fillId="0" borderId="4" xfId="1" applyFont="1" applyFill="1" applyBorder="1" applyAlignment="1" applyProtection="1">
      <alignment horizontal="left" wrapText="1"/>
    </xf>
    <xf numFmtId="0" fontId="41" fillId="0" borderId="0" xfId="1" applyFont="1" applyAlignment="1" applyProtection="1">
      <alignment horizontal="left"/>
      <protection locked="0"/>
    </xf>
    <xf numFmtId="0" fontId="41" fillId="13" borderId="1" xfId="1" applyFont="1" applyFill="1" applyBorder="1" applyAlignment="1" applyProtection="1">
      <alignment horizontal="left" vertical="center" wrapText="1"/>
    </xf>
    <xf numFmtId="0" fontId="42" fillId="14" borderId="1" xfId="1" applyFont="1" applyFill="1" applyBorder="1" applyAlignment="1" applyProtection="1">
      <alignment horizontal="left" vertical="center" wrapText="1"/>
    </xf>
    <xf numFmtId="0" fontId="42" fillId="15" borderId="10" xfId="1" applyFont="1" applyFill="1" applyBorder="1" applyAlignment="1" applyProtection="1">
      <alignment horizontal="left" vertical="center" wrapText="1"/>
    </xf>
    <xf numFmtId="0" fontId="42" fillId="15" borderId="11" xfId="1" applyFont="1" applyFill="1" applyBorder="1" applyAlignment="1" applyProtection="1">
      <alignment horizontal="left" vertical="center" wrapText="1"/>
    </xf>
    <xf numFmtId="0" fontId="42" fillId="15" borderId="12" xfId="1" applyFont="1" applyFill="1" applyBorder="1" applyAlignment="1" applyProtection="1">
      <alignment horizontal="left" vertical="center" wrapText="1"/>
    </xf>
    <xf numFmtId="0" fontId="18" fillId="0" borderId="6" xfId="1" applyFont="1" applyBorder="1" applyAlignment="1" applyProtection="1">
      <alignment horizontal="center" vertical="center"/>
    </xf>
    <xf numFmtId="0" fontId="18" fillId="0" borderId="5" xfId="1" applyFont="1" applyBorder="1" applyAlignment="1" applyProtection="1">
      <alignment horizontal="center" vertical="center"/>
    </xf>
    <xf numFmtId="0" fontId="18" fillId="0" borderId="7" xfId="1" applyFont="1" applyBorder="1" applyAlignment="1" applyProtection="1">
      <alignment horizontal="center" vertical="center"/>
    </xf>
    <xf numFmtId="0" fontId="18" fillId="0" borderId="8" xfId="1" applyFont="1" applyBorder="1" applyAlignment="1" applyProtection="1">
      <alignment horizontal="center" vertical="center"/>
    </xf>
    <xf numFmtId="0" fontId="18" fillId="0" borderId="4" xfId="1" applyFont="1" applyBorder="1" applyAlignment="1" applyProtection="1">
      <alignment horizontal="center" vertical="center"/>
    </xf>
    <xf numFmtId="0" fontId="18" fillId="0" borderId="9" xfId="1" applyFont="1" applyBorder="1" applyAlignment="1" applyProtection="1">
      <alignment horizontal="center" vertical="center"/>
    </xf>
    <xf numFmtId="0" fontId="41" fillId="0" borderId="10" xfId="1" applyFont="1" applyFill="1" applyBorder="1" applyAlignment="1" applyProtection="1">
      <alignment horizontal="center" vertical="center" wrapText="1"/>
    </xf>
    <xf numFmtId="0" fontId="41" fillId="0" borderId="11" xfId="1" applyFont="1" applyFill="1" applyBorder="1" applyAlignment="1" applyProtection="1">
      <alignment horizontal="center" vertical="center" wrapText="1"/>
    </xf>
    <xf numFmtId="0" fontId="41" fillId="0" borderId="12" xfId="1" applyFont="1" applyFill="1" applyBorder="1" applyAlignment="1" applyProtection="1">
      <alignment horizontal="center" vertical="center" wrapText="1"/>
    </xf>
    <xf numFmtId="0" fontId="42" fillId="0" borderId="1" xfId="1" applyFont="1" applyFill="1" applyBorder="1" applyAlignment="1" applyProtection="1">
      <alignment horizontal="left" vertical="center" wrapText="1"/>
    </xf>
    <xf numFmtId="0" fontId="50" fillId="0" borderId="0" xfId="0" applyFont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0" fillId="0" borderId="0" xfId="0" applyFont="1" applyAlignment="1" applyProtection="1">
      <alignment horizontal="justify" wrapText="1"/>
    </xf>
    <xf numFmtId="0" fontId="42" fillId="14" borderId="10" xfId="1" applyFont="1" applyFill="1" applyBorder="1" applyAlignment="1" applyProtection="1">
      <alignment horizontal="left" vertical="center" wrapText="1"/>
    </xf>
    <xf numFmtId="0" fontId="42" fillId="14" borderId="11" xfId="1" applyFont="1" applyFill="1" applyBorder="1" applyAlignment="1" applyProtection="1">
      <alignment horizontal="left" vertical="center" wrapText="1"/>
    </xf>
    <xf numFmtId="0" fontId="42" fillId="14" borderId="12" xfId="1" applyFont="1" applyFill="1" applyBorder="1" applyAlignment="1" applyProtection="1">
      <alignment horizontal="left" vertical="center" wrapText="1"/>
    </xf>
    <xf numFmtId="0" fontId="16" fillId="0" borderId="1" xfId="1" applyFont="1" applyBorder="1" applyAlignment="1" applyProtection="1">
      <alignment horizontal="center" vertical="center" wrapText="1"/>
    </xf>
    <xf numFmtId="0" fontId="41" fillId="13" borderId="1" xfId="1" applyFont="1" applyFill="1" applyBorder="1" applyAlignment="1" applyProtection="1">
      <alignment horizontal="center" vertical="center" wrapText="1"/>
    </xf>
    <xf numFmtId="0" fontId="42" fillId="0" borderId="10" xfId="1" applyFont="1" applyBorder="1" applyAlignment="1" applyProtection="1">
      <alignment horizontal="left" vertical="center" wrapText="1"/>
    </xf>
    <xf numFmtId="0" fontId="42" fillId="0" borderId="11" xfId="1" applyFont="1" applyBorder="1" applyAlignment="1" applyProtection="1">
      <alignment horizontal="left" vertical="center" wrapText="1"/>
    </xf>
    <xf numFmtId="0" fontId="42" fillId="0" borderId="12" xfId="1" applyFont="1" applyBorder="1" applyAlignment="1" applyProtection="1">
      <alignment horizontal="left" vertical="center" wrapText="1"/>
    </xf>
    <xf numFmtId="0" fontId="16" fillId="0" borderId="0" xfId="1" applyFont="1" applyAlignment="1" applyProtection="1">
      <alignment horizontal="center" vertical="center" wrapText="1"/>
    </xf>
    <xf numFmtId="0" fontId="18" fillId="0" borderId="1" xfId="1" applyFont="1" applyBorder="1" applyAlignment="1" applyProtection="1">
      <alignment horizontal="center" vertical="center" wrapText="1"/>
    </xf>
    <xf numFmtId="0" fontId="18" fillId="0" borderId="2" xfId="1" applyFont="1" applyBorder="1" applyAlignment="1" applyProtection="1">
      <alignment horizontal="center" vertical="center" wrapText="1"/>
    </xf>
    <xf numFmtId="0" fontId="18" fillId="0" borderId="3" xfId="1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164" fontId="18" fillId="0" borderId="1" xfId="1" applyNumberFormat="1" applyFont="1" applyBorder="1" applyAlignment="1" applyProtection="1">
      <alignment horizontal="center" vertical="center" wrapText="1"/>
    </xf>
    <xf numFmtId="0" fontId="37" fillId="14" borderId="1" xfId="1" applyFont="1" applyFill="1" applyBorder="1" applyAlignment="1" applyProtection="1">
      <alignment horizontal="left" vertical="center" wrapText="1"/>
    </xf>
    <xf numFmtId="0" fontId="37" fillId="0" borderId="1" xfId="1" applyFont="1" applyBorder="1" applyAlignment="1" applyProtection="1">
      <alignment horizontal="left" vertical="center" wrapText="1"/>
    </xf>
    <xf numFmtId="0" fontId="18" fillId="0" borderId="0" xfId="1" applyFont="1" applyAlignment="1" applyProtection="1">
      <alignment horizontal="center" vertical="center"/>
    </xf>
    <xf numFmtId="0" fontId="37" fillId="15" borderId="1" xfId="1" applyFont="1" applyFill="1" applyBorder="1" applyAlignment="1" applyProtection="1">
      <alignment horizontal="left" vertical="center" wrapText="1"/>
    </xf>
    <xf numFmtId="0" fontId="38" fillId="0" borderId="1" xfId="1" applyFont="1" applyFill="1" applyBorder="1" applyAlignment="1" applyProtection="1">
      <alignment horizontal="left" vertical="center" wrapText="1"/>
    </xf>
    <xf numFmtId="0" fontId="37" fillId="15" borderId="10" xfId="1" applyFont="1" applyFill="1" applyBorder="1" applyAlignment="1" applyProtection="1">
      <alignment vertical="center" wrapText="1"/>
    </xf>
    <xf numFmtId="0" fontId="37" fillId="15" borderId="11" xfId="1" applyFont="1" applyFill="1" applyBorder="1" applyAlignment="1" applyProtection="1">
      <alignment vertical="center" wrapText="1"/>
    </xf>
    <xf numFmtId="0" fontId="37" fillId="15" borderId="12" xfId="1" applyFont="1" applyFill="1" applyBorder="1" applyAlignment="1" applyProtection="1">
      <alignment vertical="center" wrapText="1"/>
    </xf>
    <xf numFmtId="0" fontId="37" fillId="0" borderId="1" xfId="1" applyFont="1" applyBorder="1" applyAlignment="1" applyProtection="1">
      <alignment vertical="center" wrapText="1"/>
    </xf>
    <xf numFmtId="0" fontId="37" fillId="14" borderId="1" xfId="1" applyFont="1" applyFill="1" applyBorder="1" applyAlignment="1" applyProtection="1">
      <alignment vertical="center" wrapText="1"/>
    </xf>
    <xf numFmtId="0" fontId="37" fillId="15" borderId="1" xfId="1" applyFont="1" applyFill="1" applyBorder="1" applyAlignment="1" applyProtection="1">
      <alignment vertical="center" wrapText="1"/>
    </xf>
    <xf numFmtId="0" fontId="38" fillId="14" borderId="1" xfId="1" applyFont="1" applyFill="1" applyBorder="1" applyAlignment="1" applyProtection="1">
      <alignment horizontal="left" vertical="center" wrapText="1"/>
    </xf>
    <xf numFmtId="0" fontId="35" fillId="0" borderId="0" xfId="3" applyFont="1" applyBorder="1" applyAlignment="1" applyProtection="1">
      <alignment horizontal="center"/>
    </xf>
    <xf numFmtId="0" fontId="35" fillId="0" borderId="0" xfId="3" applyFont="1" applyAlignment="1" applyProtection="1">
      <alignment horizontal="left"/>
    </xf>
    <xf numFmtId="0" fontId="37" fillId="0" borderId="1" xfId="1" applyFont="1" applyFill="1" applyBorder="1" applyAlignment="1" applyProtection="1">
      <alignment horizontal="left" vertical="center" wrapText="1"/>
    </xf>
    <xf numFmtId="0" fontId="38" fillId="13" borderId="10" xfId="1" applyFont="1" applyFill="1" applyBorder="1" applyAlignment="1" applyProtection="1">
      <alignment horizontal="center" vertical="center" wrapText="1"/>
    </xf>
    <xf numFmtId="0" fontId="38" fillId="13" borderId="11" xfId="1" applyFont="1" applyFill="1" applyBorder="1" applyAlignment="1" applyProtection="1">
      <alignment horizontal="center" vertical="center" wrapText="1"/>
    </xf>
    <xf numFmtId="0" fontId="38" fillId="13" borderId="12" xfId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/>
    </xf>
    <xf numFmtId="0" fontId="16" fillId="0" borderId="4" xfId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18" fillId="0" borderId="1" xfId="1" applyFont="1" applyBorder="1" applyAlignment="1" applyProtection="1">
      <alignment horizontal="center" vertical="center"/>
    </xf>
    <xf numFmtId="0" fontId="16" fillId="0" borderId="10" xfId="1" applyFont="1" applyBorder="1" applyAlignment="1" applyProtection="1">
      <alignment horizontal="center"/>
    </xf>
    <xf numFmtId="0" fontId="16" fillId="0" borderId="11" xfId="1" applyFont="1" applyBorder="1" applyAlignment="1" applyProtection="1">
      <alignment horizontal="center"/>
    </xf>
    <xf numFmtId="0" fontId="16" fillId="0" borderId="12" xfId="1" applyFont="1" applyBorder="1" applyAlignment="1" applyProtection="1">
      <alignment horizontal="center"/>
    </xf>
    <xf numFmtId="0" fontId="32" fillId="0" borderId="0" xfId="3" applyFont="1" applyAlignment="1" applyProtection="1">
      <alignment horizontal="left" vertical="center"/>
      <protection locked="0"/>
    </xf>
    <xf numFmtId="0" fontId="33" fillId="0" borderId="0" xfId="3" applyFont="1" applyAlignment="1" applyProtection="1">
      <alignment horizontal="center"/>
      <protection locked="0"/>
    </xf>
    <xf numFmtId="0" fontId="36" fillId="0" borderId="0" xfId="3" applyFont="1" applyAlignment="1" applyProtection="1">
      <alignment horizontal="left"/>
      <protection locked="0"/>
    </xf>
    <xf numFmtId="0" fontId="35" fillId="0" borderId="0" xfId="3" applyFont="1" applyAlignment="1" applyProtection="1">
      <alignment horizontal="left"/>
      <protection locked="0"/>
    </xf>
    <xf numFmtId="0" fontId="37" fillId="0" borderId="0" xfId="1" applyFont="1" applyAlignment="1" applyProtection="1">
      <alignment horizontal="center" vertical="center"/>
    </xf>
    <xf numFmtId="0" fontId="41" fillId="0" borderId="0" xfId="1" applyFont="1" applyBorder="1" applyAlignment="1" applyProtection="1">
      <alignment horizontal="left" vertical="center" wrapText="1"/>
      <protection locked="0"/>
    </xf>
    <xf numFmtId="0" fontId="41" fillId="0" borderId="4" xfId="1" applyFont="1" applyBorder="1" applyAlignment="1" applyProtection="1">
      <alignment horizontal="left" vertical="center" wrapText="1"/>
      <protection locked="0"/>
    </xf>
    <xf numFmtId="0" fontId="37" fillId="0" borderId="0" xfId="1" applyFont="1" applyBorder="1" applyAlignment="1" applyProtection="1">
      <alignment horizontal="center"/>
    </xf>
    <xf numFmtId="0" fontId="46" fillId="0" borderId="0" xfId="3" applyFont="1" applyAlignment="1" applyProtection="1">
      <alignment horizontal="center" wrapText="1"/>
      <protection locked="0"/>
    </xf>
    <xf numFmtId="0" fontId="37" fillId="0" borderId="0" xfId="1" applyFont="1" applyAlignment="1" applyProtection="1">
      <alignment horizontal="center" wrapText="1"/>
    </xf>
    <xf numFmtId="0" fontId="42" fillId="0" borderId="0" xfId="1" applyFont="1" applyBorder="1" applyAlignment="1" applyProtection="1">
      <alignment horizontal="left" wrapText="1"/>
    </xf>
    <xf numFmtId="0" fontId="42" fillId="0" borderId="4" xfId="1" applyFont="1" applyBorder="1" applyAlignment="1" applyProtection="1">
      <alignment horizontal="left" wrapText="1"/>
    </xf>
    <xf numFmtId="0" fontId="45" fillId="2" borderId="4" xfId="1" applyFont="1" applyFill="1" applyBorder="1" applyAlignment="1" applyProtection="1">
      <alignment horizontal="center" vertical="top"/>
    </xf>
    <xf numFmtId="0" fontId="42" fillId="0" borderId="10" xfId="1" applyFont="1" applyFill="1" applyBorder="1" applyAlignment="1" applyProtection="1">
      <alignment horizontal="left" vertical="center" wrapText="1"/>
    </xf>
    <xf numFmtId="0" fontId="42" fillId="0" borderId="11" xfId="1" applyFont="1" applyFill="1" applyBorder="1" applyAlignment="1" applyProtection="1">
      <alignment horizontal="left" vertical="center" wrapText="1"/>
    </xf>
    <xf numFmtId="0" fontId="42" fillId="0" borderId="12" xfId="1" applyFont="1" applyFill="1" applyBorder="1" applyAlignment="1" applyProtection="1">
      <alignment horizontal="left" vertical="center" wrapText="1"/>
    </xf>
    <xf numFmtId="0" fontId="82" fillId="2" borderId="1" xfId="1" applyFont="1" applyFill="1" applyBorder="1" applyAlignment="1" applyProtection="1">
      <alignment horizontal="left" wrapText="1"/>
    </xf>
    <xf numFmtId="0" fontId="73" fillId="2" borderId="1" xfId="1" applyFont="1" applyFill="1" applyBorder="1" applyAlignment="1" applyProtection="1">
      <alignment horizontal="left" wrapText="1"/>
    </xf>
    <xf numFmtId="0" fontId="73" fillId="3" borderId="1" xfId="1" applyFont="1" applyFill="1" applyBorder="1" applyAlignment="1" applyProtection="1">
      <alignment horizontal="left" vertical="center" wrapText="1"/>
    </xf>
    <xf numFmtId="0" fontId="59" fillId="0" borderId="0" xfId="3" applyFont="1" applyAlignment="1" applyProtection="1">
      <alignment horizontal="center" wrapText="1"/>
      <protection locked="0"/>
    </xf>
    <xf numFmtId="0" fontId="59" fillId="0" borderId="0" xfId="3" applyFont="1" applyBorder="1" applyAlignment="1" applyProtection="1">
      <alignment horizontal="center" wrapText="1"/>
      <protection locked="0"/>
    </xf>
    <xf numFmtId="0" fontId="66" fillId="0" borderId="0" xfId="3" applyFont="1" applyBorder="1" applyAlignment="1" applyProtection="1">
      <alignment horizontal="center" vertical="top"/>
      <protection locked="0"/>
    </xf>
    <xf numFmtId="49" fontId="73" fillId="2" borderId="1" xfId="1" applyNumberFormat="1" applyFont="1" applyFill="1" applyBorder="1" applyAlignment="1" applyProtection="1">
      <alignment horizontal="left" vertical="center" wrapText="1"/>
    </xf>
    <xf numFmtId="0" fontId="73" fillId="2" borderId="1" xfId="1" applyFont="1" applyFill="1" applyBorder="1" applyAlignment="1" applyProtection="1">
      <alignment horizontal="left" vertical="center" wrapText="1"/>
    </xf>
    <xf numFmtId="49" fontId="73" fillId="2" borderId="1" xfId="1" applyNumberFormat="1" applyFont="1" applyFill="1" applyBorder="1" applyAlignment="1" applyProtection="1">
      <alignment horizontal="left" wrapText="1"/>
    </xf>
    <xf numFmtId="0" fontId="73" fillId="2" borderId="10" xfId="1" applyFont="1" applyFill="1" applyBorder="1" applyAlignment="1" applyProtection="1">
      <alignment horizontal="left" wrapText="1"/>
    </xf>
    <xf numFmtId="0" fontId="73" fillId="2" borderId="11" xfId="1" applyFont="1" applyFill="1" applyBorder="1" applyAlignment="1" applyProtection="1">
      <alignment horizontal="left" wrapText="1"/>
    </xf>
    <xf numFmtId="0" fontId="73" fillId="2" borderId="12" xfId="1" applyFont="1" applyFill="1" applyBorder="1" applyAlignment="1" applyProtection="1">
      <alignment horizontal="left" wrapText="1"/>
    </xf>
    <xf numFmtId="0" fontId="73" fillId="3" borderId="1" xfId="1" applyFont="1" applyFill="1" applyBorder="1" applyAlignment="1" applyProtection="1">
      <alignment horizontal="left" wrapText="1"/>
    </xf>
    <xf numFmtId="0" fontId="81" fillId="3" borderId="1" xfId="1" applyFont="1" applyFill="1" applyBorder="1" applyAlignment="1" applyProtection="1">
      <alignment horizontal="left" vertical="center" wrapText="1"/>
    </xf>
    <xf numFmtId="0" fontId="73" fillId="3" borderId="1" xfId="1" applyFont="1" applyFill="1" applyBorder="1" applyAlignment="1" applyProtection="1">
      <alignment horizontal="left" vertical="top" wrapText="1"/>
    </xf>
    <xf numFmtId="0" fontId="73" fillId="2" borderId="1" xfId="1" applyFont="1" applyFill="1" applyBorder="1" applyAlignment="1" applyProtection="1">
      <alignment horizontal="left"/>
      <protection locked="0"/>
    </xf>
    <xf numFmtId="0" fontId="73" fillId="2" borderId="1" xfId="1" applyFont="1" applyFill="1" applyBorder="1" applyAlignment="1" applyProtection="1">
      <alignment horizontal="left"/>
    </xf>
    <xf numFmtId="0" fontId="82" fillId="2" borderId="1" xfId="1" applyFont="1" applyFill="1" applyBorder="1" applyAlignment="1" applyProtection="1">
      <alignment horizontal="left"/>
    </xf>
    <xf numFmtId="0" fontId="71" fillId="13" borderId="1" xfId="1" applyFont="1" applyFill="1" applyBorder="1" applyAlignment="1" applyProtection="1">
      <alignment horizontal="left" vertical="center"/>
    </xf>
    <xf numFmtId="0" fontId="73" fillId="3" borderId="1" xfId="1" applyFont="1" applyFill="1" applyBorder="1" applyAlignment="1" applyProtection="1">
      <alignment horizontal="left" vertical="center"/>
    </xf>
    <xf numFmtId="164" fontId="65" fillId="0" borderId="2" xfId="5" applyFont="1" applyBorder="1" applyAlignment="1" applyProtection="1">
      <alignment horizontal="center"/>
      <protection locked="0"/>
    </xf>
    <xf numFmtId="164" fontId="65" fillId="0" borderId="3" xfId="5" applyFont="1" applyBorder="1" applyAlignment="1" applyProtection="1">
      <alignment horizontal="center"/>
      <protection locked="0"/>
    </xf>
    <xf numFmtId="164" fontId="65" fillId="16" borderId="7" xfId="5" applyFont="1" applyFill="1" applyBorder="1" applyAlignment="1" applyProtection="1">
      <alignment horizontal="center" vertical="center" wrapText="1"/>
      <protection locked="0"/>
    </xf>
    <xf numFmtId="164" fontId="65" fillId="16" borderId="9" xfId="5" applyFont="1" applyFill="1" applyBorder="1" applyAlignment="1" applyProtection="1">
      <alignment horizontal="center" vertical="center" wrapText="1"/>
      <protection locked="0"/>
    </xf>
    <xf numFmtId="0" fontId="80" fillId="0" borderId="0" xfId="1" applyFont="1" applyBorder="1" applyAlignment="1" applyProtection="1">
      <alignment horizontal="center" wrapText="1"/>
      <protection locked="0"/>
    </xf>
    <xf numFmtId="0" fontId="68" fillId="13" borderId="10" xfId="1" applyFont="1" applyFill="1" applyBorder="1" applyAlignment="1" applyProtection="1">
      <alignment horizontal="center" vertical="center" wrapText="1"/>
    </xf>
    <xf numFmtId="0" fontId="68" fillId="13" borderId="11" xfId="1" applyFont="1" applyFill="1" applyBorder="1" applyAlignment="1" applyProtection="1">
      <alignment horizontal="center" vertical="center" wrapText="1"/>
    </xf>
    <xf numFmtId="0" fontId="68" fillId="13" borderId="12" xfId="1" applyFont="1" applyFill="1" applyBorder="1" applyAlignment="1" applyProtection="1">
      <alignment horizontal="center" vertical="center" wrapText="1"/>
    </xf>
    <xf numFmtId="0" fontId="67" fillId="0" borderId="10" xfId="1" applyFont="1" applyBorder="1" applyAlignment="1" applyProtection="1">
      <alignment horizontal="center" vertical="center"/>
    </xf>
    <xf numFmtId="0" fontId="67" fillId="0" borderId="11" xfId="1" applyFont="1" applyBorder="1" applyAlignment="1" applyProtection="1">
      <alignment horizontal="center" vertical="center"/>
    </xf>
    <xf numFmtId="0" fontId="67" fillId="0" borderId="12" xfId="1" applyFont="1" applyBorder="1" applyAlignment="1" applyProtection="1">
      <alignment horizontal="center" vertical="center"/>
    </xf>
    <xf numFmtId="0" fontId="68" fillId="13" borderId="1" xfId="1" applyFont="1" applyFill="1" applyBorder="1" applyAlignment="1" applyProtection="1">
      <alignment horizontal="center" vertical="center" wrapText="1"/>
    </xf>
    <xf numFmtId="0" fontId="67" fillId="13" borderId="1" xfId="1" applyFont="1" applyFill="1" applyBorder="1" applyAlignment="1" applyProtection="1">
      <alignment horizontal="center" vertical="center" wrapText="1"/>
    </xf>
    <xf numFmtId="1" fontId="62" fillId="16" borderId="0" xfId="1" applyNumberFormat="1" applyFont="1" applyFill="1" applyBorder="1" applyAlignment="1" applyProtection="1">
      <alignment horizontal="center" vertical="center" wrapText="1"/>
      <protection locked="0"/>
    </xf>
    <xf numFmtId="2" fontId="62" fillId="16" borderId="0" xfId="1" applyNumberFormat="1" applyFont="1" applyFill="1" applyBorder="1" applyAlignment="1" applyProtection="1">
      <alignment horizontal="center" vertical="center"/>
      <protection locked="0"/>
    </xf>
    <xf numFmtId="2" fontId="62" fillId="16" borderId="6" xfId="1" applyNumberFormat="1" applyFont="1" applyFill="1" applyBorder="1" applyAlignment="1" applyProtection="1">
      <alignment horizontal="center" vertical="center" wrapText="1"/>
      <protection locked="0"/>
    </xf>
    <xf numFmtId="2" fontId="62" fillId="16" borderId="8" xfId="1" applyNumberFormat="1" applyFont="1" applyFill="1" applyBorder="1" applyAlignment="1" applyProtection="1">
      <alignment horizontal="center" vertical="center" wrapText="1"/>
      <protection locked="0"/>
    </xf>
    <xf numFmtId="2" fontId="62" fillId="16" borderId="1" xfId="1" applyNumberFormat="1" applyFont="1" applyFill="1" applyBorder="1" applyAlignment="1" applyProtection="1">
      <alignment horizontal="center" vertical="center" wrapText="1"/>
      <protection locked="0"/>
    </xf>
    <xf numFmtId="0" fontId="67" fillId="0" borderId="1" xfId="1" applyFont="1" applyBorder="1" applyAlignment="1" applyProtection="1">
      <alignment horizontal="center" vertical="center" wrapText="1"/>
      <protection locked="0"/>
    </xf>
    <xf numFmtId="0" fontId="68" fillId="0" borderId="1" xfId="1" applyFont="1" applyBorder="1" applyAlignment="1" applyProtection="1">
      <alignment horizontal="center" vertical="center" wrapText="1"/>
    </xf>
    <xf numFmtId="0" fontId="67" fillId="0" borderId="1" xfId="1" applyFont="1" applyBorder="1" applyAlignment="1" applyProtection="1">
      <alignment horizontal="center" vertical="center" wrapText="1"/>
    </xf>
    <xf numFmtId="0" fontId="67" fillId="0" borderId="1" xfId="1" applyFont="1" applyBorder="1" applyAlignment="1" applyProtection="1">
      <alignment horizontal="center" vertical="center"/>
    </xf>
    <xf numFmtId="0" fontId="70" fillId="0" borderId="1" xfId="1" applyFont="1" applyBorder="1" applyAlignment="1" applyProtection="1">
      <alignment horizontal="center" vertical="center"/>
      <protection locked="0"/>
    </xf>
  </cellXfs>
  <cellStyles count="6">
    <cellStyle name="Обычный" xfId="0" builtinId="0"/>
    <cellStyle name="Обычный 2" xfId="1"/>
    <cellStyle name="Обычный 3" xfId="3"/>
    <cellStyle name="Финансовый" xfId="5" builtinId="3"/>
    <cellStyle name="Финансовый 2" xfId="2"/>
    <cellStyle name="Финансовый 3" xfId="4"/>
  </cellStyles>
  <dxfs count="2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00FF00"/>
      <color rgb="FF66CCFF"/>
      <color rgb="FFFF6699"/>
      <color rgb="FFFFFFCC"/>
      <color rgb="FFFF3300"/>
      <color rgb="FF3399FF"/>
      <color rgb="FFFF33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99"/>
  </sheetPr>
  <dimension ref="A1:M449"/>
  <sheetViews>
    <sheetView zoomScaleSheetLayoutView="90" workbookViewId="0">
      <selection activeCell="N49" sqref="N49"/>
    </sheetView>
  </sheetViews>
  <sheetFormatPr defaultColWidth="8.85546875" defaultRowHeight="15" x14ac:dyDescent="0.25"/>
  <cols>
    <col min="1" max="1" width="4.5703125" style="26" customWidth="1"/>
    <col min="2" max="2" width="8.85546875" style="26"/>
    <col min="3" max="3" width="18.7109375" style="26" customWidth="1"/>
    <col min="4" max="4" width="23.5703125" style="26" customWidth="1"/>
    <col min="5" max="5" width="12.140625" style="26" customWidth="1"/>
    <col min="6" max="6" width="16.85546875" style="26" customWidth="1"/>
    <col min="7" max="7" width="15.140625" style="26" customWidth="1"/>
    <col min="8" max="8" width="17.85546875" style="26" customWidth="1"/>
    <col min="9" max="9" width="17.140625" style="26" customWidth="1"/>
    <col min="10" max="10" width="17.28515625" style="26" customWidth="1"/>
    <col min="11" max="11" width="21.85546875" style="26" customWidth="1"/>
    <col min="12" max="12" width="16" style="26" customWidth="1"/>
    <col min="13" max="13" width="15.28515625" style="26" customWidth="1"/>
    <col min="14" max="16384" width="8.85546875" style="26"/>
  </cols>
  <sheetData>
    <row r="1" spans="1:10" ht="10.5" customHeight="1" x14ac:dyDescent="0.25"/>
    <row r="2" spans="1:10" ht="19.149999999999999" customHeight="1" x14ac:dyDescent="0.3">
      <c r="B2" s="81"/>
      <c r="C2" s="598" t="s">
        <v>166</v>
      </c>
      <c r="D2" s="598"/>
      <c r="E2" s="598"/>
      <c r="F2" s="598"/>
      <c r="G2" s="598"/>
      <c r="H2" s="598"/>
      <c r="I2" s="598"/>
      <c r="J2" s="596">
        <v>4</v>
      </c>
    </row>
    <row r="3" spans="1:10" ht="19.149999999999999" customHeight="1" x14ac:dyDescent="0.3">
      <c r="A3" s="27"/>
      <c r="B3" s="82"/>
      <c r="C3" s="83"/>
      <c r="D3" s="83"/>
      <c r="E3" s="84" t="s">
        <v>167</v>
      </c>
      <c r="F3" s="103">
        <v>2020</v>
      </c>
      <c r="G3" s="85" t="s">
        <v>168</v>
      </c>
      <c r="H3" s="83"/>
      <c r="I3" s="83"/>
      <c r="J3" s="597"/>
    </row>
    <row r="4" spans="1:10" ht="19.149999999999999" customHeight="1" x14ac:dyDescent="0.3">
      <c r="A4" s="27"/>
      <c r="B4" s="82"/>
      <c r="C4" s="83"/>
      <c r="D4" s="598" t="s">
        <v>518</v>
      </c>
      <c r="E4" s="598"/>
      <c r="F4" s="598"/>
      <c r="G4" s="598"/>
      <c r="H4" s="598"/>
      <c r="I4" s="83"/>
      <c r="J4" s="81"/>
    </row>
    <row r="5" spans="1:10" ht="18" customHeight="1" x14ac:dyDescent="0.3">
      <c r="A5" s="27"/>
      <c r="B5" s="82"/>
      <c r="C5" s="599" t="s">
        <v>169</v>
      </c>
      <c r="D5" s="599"/>
      <c r="E5" s="599"/>
      <c r="F5" s="599"/>
      <c r="G5" s="599"/>
      <c r="H5" s="599"/>
      <c r="I5" s="599"/>
      <c r="J5" s="81"/>
    </row>
    <row r="6" spans="1:10" ht="15" hidden="1" customHeight="1" x14ac:dyDescent="0.25">
      <c r="A6" s="27"/>
      <c r="B6" s="82"/>
      <c r="C6" s="82"/>
      <c r="D6" s="82"/>
      <c r="E6" s="82"/>
      <c r="F6" s="82"/>
      <c r="G6" s="82"/>
      <c r="H6" s="82"/>
      <c r="I6" s="82"/>
      <c r="J6" s="82"/>
    </row>
    <row r="7" spans="1:10" ht="21.95" customHeight="1" x14ac:dyDescent="0.25">
      <c r="A7" s="27"/>
      <c r="B7" s="27"/>
      <c r="C7" s="600" t="s">
        <v>522</v>
      </c>
      <c r="D7" s="600"/>
      <c r="E7" s="600"/>
      <c r="F7" s="600"/>
      <c r="G7" s="600"/>
      <c r="H7" s="600"/>
      <c r="I7" s="600"/>
      <c r="J7" s="27"/>
    </row>
    <row r="8" spans="1:10" ht="15.75" x14ac:dyDescent="0.25">
      <c r="A8" s="27"/>
      <c r="B8" s="27"/>
      <c r="C8" s="601" t="s">
        <v>170</v>
      </c>
      <c r="D8" s="601"/>
      <c r="E8" s="601"/>
      <c r="F8" s="601"/>
      <c r="G8" s="601"/>
      <c r="H8" s="601"/>
      <c r="I8" s="601"/>
      <c r="J8" s="27"/>
    </row>
    <row r="9" spans="1:10" ht="8.25" customHeight="1" x14ac:dyDescent="0.25">
      <c r="A9" s="27"/>
      <c r="B9" s="27"/>
      <c r="C9" s="28"/>
      <c r="D9" s="28"/>
      <c r="E9" s="28"/>
      <c r="F9" s="28"/>
      <c r="G9" s="28"/>
      <c r="H9" s="28"/>
      <c r="I9" s="28"/>
      <c r="J9" s="27"/>
    </row>
    <row r="10" spans="1:10" ht="21.95" customHeight="1" x14ac:dyDescent="0.3">
      <c r="A10" s="27"/>
      <c r="B10" s="27"/>
      <c r="C10" s="86" t="s">
        <v>171</v>
      </c>
      <c r="D10" s="28"/>
      <c r="E10" s="29" t="s">
        <v>368</v>
      </c>
      <c r="F10" s="30" t="s">
        <v>369</v>
      </c>
      <c r="G10" s="30">
        <v>2020</v>
      </c>
      <c r="H10" s="88" t="s">
        <v>172</v>
      </c>
      <c r="I10" s="28"/>
      <c r="J10" s="27"/>
    </row>
    <row r="11" spans="1:10" ht="15" customHeight="1" x14ac:dyDescent="0.25">
      <c r="A11" s="82"/>
      <c r="B11" s="82"/>
      <c r="C11" s="82"/>
      <c r="D11" s="82"/>
      <c r="E11" s="87" t="s">
        <v>219</v>
      </c>
      <c r="F11" s="87" t="s">
        <v>220</v>
      </c>
      <c r="G11" s="87" t="s">
        <v>221</v>
      </c>
      <c r="H11" s="82"/>
      <c r="I11" s="82"/>
      <c r="J11" s="82"/>
    </row>
    <row r="12" spans="1:10" ht="21.95" customHeight="1" x14ac:dyDescent="0.25">
      <c r="A12" s="605" t="s">
        <v>102</v>
      </c>
      <c r="B12" s="605"/>
      <c r="C12" s="605"/>
      <c r="D12" s="605"/>
      <c r="E12" s="605"/>
      <c r="F12" s="605"/>
      <c r="G12" s="605"/>
      <c r="H12" s="605"/>
      <c r="I12" s="605"/>
      <c r="J12" s="605"/>
    </row>
    <row r="13" spans="1:10" ht="21.95" customHeight="1" x14ac:dyDescent="0.25">
      <c r="A13" s="549" t="s">
        <v>0</v>
      </c>
      <c r="B13" s="549"/>
      <c r="C13" s="549" t="s">
        <v>81</v>
      </c>
      <c r="D13" s="549"/>
      <c r="E13" s="549"/>
      <c r="F13" s="549"/>
      <c r="G13" s="549"/>
      <c r="H13" s="549" t="s">
        <v>106</v>
      </c>
      <c r="I13" s="549"/>
      <c r="J13" s="549"/>
    </row>
    <row r="14" spans="1:10" ht="21.95" customHeight="1" x14ac:dyDescent="0.25">
      <c r="A14" s="549"/>
      <c r="B14" s="549"/>
      <c r="C14" s="549"/>
      <c r="D14" s="549"/>
      <c r="E14" s="549"/>
      <c r="F14" s="549"/>
      <c r="G14" s="549"/>
      <c r="H14" s="32">
        <v>2020</v>
      </c>
      <c r="I14" s="32">
        <v>2021</v>
      </c>
      <c r="J14" s="32">
        <v>2022</v>
      </c>
    </row>
    <row r="15" spans="1:10" ht="21" customHeight="1" x14ac:dyDescent="0.25">
      <c r="A15" s="583">
        <v>211</v>
      </c>
      <c r="B15" s="583"/>
      <c r="C15" s="584" t="s">
        <v>103</v>
      </c>
      <c r="D15" s="584"/>
      <c r="E15" s="584"/>
      <c r="F15" s="483" t="s">
        <v>164</v>
      </c>
      <c r="G15" s="483"/>
      <c r="H15" s="33">
        <v>1591635</v>
      </c>
      <c r="I15" s="33">
        <v>1591635</v>
      </c>
      <c r="J15" s="33">
        <v>1591635</v>
      </c>
    </row>
    <row r="16" spans="1:10" ht="21" customHeight="1" x14ac:dyDescent="0.25">
      <c r="A16" s="583">
        <v>211</v>
      </c>
      <c r="B16" s="583"/>
      <c r="C16" s="584" t="s">
        <v>103</v>
      </c>
      <c r="D16" s="584"/>
      <c r="E16" s="584"/>
      <c r="F16" s="483" t="s">
        <v>165</v>
      </c>
      <c r="G16" s="483"/>
      <c r="H16" s="33">
        <v>17310619</v>
      </c>
      <c r="I16" s="237">
        <v>17310619</v>
      </c>
      <c r="J16" s="33">
        <v>17310619</v>
      </c>
    </row>
    <row r="17" spans="1:13" ht="21.95" customHeight="1" x14ac:dyDescent="0.25">
      <c r="A17" s="486" t="s">
        <v>1</v>
      </c>
      <c r="B17" s="487"/>
      <c r="C17" s="487"/>
      <c r="D17" s="487"/>
      <c r="E17" s="487"/>
      <c r="F17" s="487"/>
      <c r="G17" s="488"/>
      <c r="H17" s="18">
        <f>SUM(H15:H16)</f>
        <v>18902254</v>
      </c>
      <c r="I17" s="18">
        <f t="shared" ref="I17:J17" si="0">SUM(I15:I16)</f>
        <v>18902254</v>
      </c>
      <c r="J17" s="18">
        <f t="shared" si="0"/>
        <v>18902254</v>
      </c>
    </row>
    <row r="18" spans="1:13" ht="19.5" customHeight="1" x14ac:dyDescent="0.25">
      <c r="B18" s="34" t="s">
        <v>83</v>
      </c>
      <c r="C18" s="34"/>
      <c r="D18" s="34"/>
    </row>
    <row r="19" spans="1:13" x14ac:dyDescent="0.25">
      <c r="A19" s="582" t="s">
        <v>2</v>
      </c>
      <c r="B19" s="582"/>
      <c r="C19" s="582"/>
      <c r="D19" s="582"/>
      <c r="E19" s="582"/>
      <c r="F19" s="582"/>
      <c r="G19" s="582"/>
      <c r="H19" s="582"/>
      <c r="I19" s="582"/>
      <c r="J19" s="582"/>
    </row>
    <row r="20" spans="1:13" ht="23.25" customHeight="1" x14ac:dyDescent="0.25">
      <c r="A20" s="582"/>
      <c r="B20" s="582"/>
      <c r="C20" s="582"/>
      <c r="D20" s="582"/>
      <c r="E20" s="582"/>
      <c r="F20" s="582"/>
      <c r="G20" s="582"/>
      <c r="H20" s="582"/>
      <c r="I20" s="582"/>
      <c r="J20" s="582"/>
    </row>
    <row r="21" spans="1:13" ht="21.95" customHeight="1" x14ac:dyDescent="0.25">
      <c r="A21" s="549" t="s">
        <v>0</v>
      </c>
      <c r="B21" s="549"/>
      <c r="C21" s="549" t="s">
        <v>81</v>
      </c>
      <c r="D21" s="549"/>
      <c r="E21" s="549"/>
      <c r="F21" s="549"/>
      <c r="G21" s="549"/>
      <c r="H21" s="549" t="s">
        <v>106</v>
      </c>
      <c r="I21" s="549"/>
      <c r="J21" s="549"/>
    </row>
    <row r="22" spans="1:13" ht="21.95" customHeight="1" x14ac:dyDescent="0.25">
      <c r="A22" s="549"/>
      <c r="B22" s="549"/>
      <c r="C22" s="549"/>
      <c r="D22" s="549"/>
      <c r="E22" s="549"/>
      <c r="F22" s="549"/>
      <c r="G22" s="549"/>
      <c r="H22" s="32">
        <f>H14</f>
        <v>2020</v>
      </c>
      <c r="I22" s="32">
        <f>I14</f>
        <v>2021</v>
      </c>
      <c r="J22" s="32">
        <f>J14</f>
        <v>2022</v>
      </c>
    </row>
    <row r="23" spans="1:13" ht="21" customHeight="1" x14ac:dyDescent="0.25">
      <c r="A23" s="583">
        <v>213</v>
      </c>
      <c r="B23" s="583"/>
      <c r="C23" s="584" t="s">
        <v>104</v>
      </c>
      <c r="D23" s="584"/>
      <c r="E23" s="584"/>
      <c r="F23" s="483" t="s">
        <v>164</v>
      </c>
      <c r="G23" s="483"/>
      <c r="H23" s="33">
        <v>480674</v>
      </c>
      <c r="I23" s="33">
        <v>480674</v>
      </c>
      <c r="J23" s="33">
        <v>480674</v>
      </c>
      <c r="K23" s="35">
        <f>H15*30.2%</f>
        <v>480673.76999999996</v>
      </c>
      <c r="L23" s="35">
        <f t="shared" ref="L23:M23" si="1">I15*30.2%</f>
        <v>480673.76999999996</v>
      </c>
      <c r="M23" s="35">
        <f t="shared" si="1"/>
        <v>480673.76999999996</v>
      </c>
    </row>
    <row r="24" spans="1:13" ht="21" customHeight="1" x14ac:dyDescent="0.25">
      <c r="A24" s="583">
        <v>213</v>
      </c>
      <c r="B24" s="583"/>
      <c r="C24" s="584" t="s">
        <v>104</v>
      </c>
      <c r="D24" s="584"/>
      <c r="E24" s="584"/>
      <c r="F24" s="483" t="s">
        <v>165</v>
      </c>
      <c r="G24" s="483"/>
      <c r="H24" s="33">
        <v>5227807</v>
      </c>
      <c r="I24" s="33">
        <v>5227807</v>
      </c>
      <c r="J24" s="33">
        <v>5227807</v>
      </c>
      <c r="K24" s="35">
        <f>H16*30.2%</f>
        <v>5227806.9380000001</v>
      </c>
      <c r="L24" s="35">
        <f t="shared" ref="L24:M24" si="2">I16*30.2%</f>
        <v>5227806.9380000001</v>
      </c>
      <c r="M24" s="35">
        <f t="shared" si="2"/>
        <v>5227806.9380000001</v>
      </c>
    </row>
    <row r="25" spans="1:13" ht="21.95" customHeight="1" x14ac:dyDescent="0.25">
      <c r="A25" s="486" t="s">
        <v>3</v>
      </c>
      <c r="B25" s="487"/>
      <c r="C25" s="487"/>
      <c r="D25" s="487"/>
      <c r="E25" s="487"/>
      <c r="F25" s="487"/>
      <c r="G25" s="488"/>
      <c r="H25" s="18">
        <f>SUM(H23:H24)</f>
        <v>5708481</v>
      </c>
      <c r="I25" s="18">
        <f t="shared" ref="I25:J25" si="3">SUM(I23:I24)</f>
        <v>5708481</v>
      </c>
      <c r="J25" s="18">
        <f t="shared" si="3"/>
        <v>5708481</v>
      </c>
    </row>
    <row r="26" spans="1:13" ht="9" customHeight="1" x14ac:dyDescent="0.25"/>
    <row r="27" spans="1:13" ht="21.95" customHeight="1" x14ac:dyDescent="0.25">
      <c r="A27" s="543" t="s">
        <v>4</v>
      </c>
      <c r="B27" s="543"/>
      <c r="C27" s="543"/>
      <c r="D27" s="543"/>
      <c r="E27" s="543"/>
      <c r="F27" s="543"/>
      <c r="G27" s="543"/>
      <c r="H27" s="543"/>
      <c r="I27" s="543"/>
      <c r="J27" s="543"/>
    </row>
    <row r="28" spans="1:13" ht="25.5" customHeight="1" x14ac:dyDescent="0.25">
      <c r="A28" s="545" t="s">
        <v>108</v>
      </c>
      <c r="B28" s="545" t="s">
        <v>0</v>
      </c>
      <c r="C28" s="545" t="s">
        <v>107</v>
      </c>
      <c r="D28" s="545" t="s">
        <v>81</v>
      </c>
      <c r="E28" s="547" t="s">
        <v>51</v>
      </c>
      <c r="F28" s="547" t="s">
        <v>91</v>
      </c>
      <c r="G28" s="548" t="s">
        <v>113</v>
      </c>
      <c r="H28" s="549" t="s">
        <v>106</v>
      </c>
      <c r="I28" s="549"/>
      <c r="J28" s="549"/>
    </row>
    <row r="29" spans="1:13" ht="50.25" customHeight="1" x14ac:dyDescent="0.25">
      <c r="A29" s="546"/>
      <c r="B29" s="546"/>
      <c r="C29" s="546"/>
      <c r="D29" s="546"/>
      <c r="E29" s="547"/>
      <c r="F29" s="547"/>
      <c r="G29" s="548"/>
      <c r="H29" s="32">
        <f>H14</f>
        <v>2020</v>
      </c>
      <c r="I29" s="32">
        <f t="shared" ref="I29:J29" si="4">I14</f>
        <v>2021</v>
      </c>
      <c r="J29" s="32">
        <f t="shared" si="4"/>
        <v>2022</v>
      </c>
    </row>
    <row r="30" spans="1:13" ht="0.75" customHeight="1" x14ac:dyDescent="0.25">
      <c r="A30" s="579">
        <v>1</v>
      </c>
      <c r="B30" s="555">
        <v>212</v>
      </c>
      <c r="C30" s="550" t="s">
        <v>5</v>
      </c>
      <c r="D30" s="36" t="s">
        <v>6</v>
      </c>
      <c r="E30" s="37"/>
      <c r="F30" s="33"/>
      <c r="G30" s="38"/>
      <c r="H30" s="33"/>
      <c r="I30" s="33"/>
      <c r="J30" s="33"/>
    </row>
    <row r="31" spans="1:13" ht="57" hidden="1" customHeight="1" x14ac:dyDescent="0.25">
      <c r="A31" s="580"/>
      <c r="B31" s="556"/>
      <c r="C31" s="551"/>
      <c r="D31" s="36" t="s">
        <v>7</v>
      </c>
      <c r="E31" s="37"/>
      <c r="F31" s="33"/>
      <c r="G31" s="38"/>
      <c r="H31" s="33"/>
      <c r="I31" s="33"/>
      <c r="J31" s="33"/>
    </row>
    <row r="32" spans="1:13" ht="15.75" hidden="1" x14ac:dyDescent="0.25">
      <c r="A32" s="580"/>
      <c r="B32" s="556"/>
      <c r="C32" s="552"/>
      <c r="D32" s="36"/>
      <c r="E32" s="37"/>
      <c r="F32" s="33"/>
      <c r="G32" s="38"/>
      <c r="H32" s="33"/>
      <c r="I32" s="33"/>
      <c r="J32" s="33"/>
      <c r="K32" s="39"/>
    </row>
    <row r="33" spans="1:11" s="248" customFormat="1" ht="15.75" hidden="1" x14ac:dyDescent="0.25">
      <c r="A33" s="581"/>
      <c r="B33" s="557"/>
      <c r="C33" s="409" t="s">
        <v>447</v>
      </c>
      <c r="D33" s="405"/>
      <c r="E33" s="406"/>
      <c r="F33" s="334"/>
      <c r="G33" s="407"/>
      <c r="H33" s="334">
        <f>SUM(H30:H32)</f>
        <v>0</v>
      </c>
      <c r="I33" s="334">
        <f t="shared" ref="I33:J33" si="5">SUM(I30:I32)</f>
        <v>0</v>
      </c>
      <c r="J33" s="334">
        <f t="shared" si="5"/>
        <v>0</v>
      </c>
      <c r="K33" s="39"/>
    </row>
    <row r="34" spans="1:11" ht="60" hidden="1" x14ac:dyDescent="0.25">
      <c r="A34" s="585">
        <v>2</v>
      </c>
      <c r="B34" s="558">
        <v>222</v>
      </c>
      <c r="C34" s="588" t="s">
        <v>8</v>
      </c>
      <c r="D34" s="36" t="s">
        <v>9</v>
      </c>
      <c r="E34" s="37"/>
      <c r="F34" s="33"/>
      <c r="G34" s="38"/>
      <c r="H34" s="33"/>
      <c r="I34" s="33"/>
      <c r="J34" s="33"/>
      <c r="K34" s="39"/>
    </row>
    <row r="35" spans="1:11" ht="15.75" hidden="1" x14ac:dyDescent="0.25">
      <c r="A35" s="586"/>
      <c r="B35" s="578"/>
      <c r="C35" s="589"/>
      <c r="D35" s="36"/>
      <c r="E35" s="37"/>
      <c r="F35" s="33"/>
      <c r="G35" s="38"/>
      <c r="H35" s="33"/>
      <c r="I35" s="33"/>
      <c r="J35" s="33"/>
      <c r="K35" s="39"/>
    </row>
    <row r="36" spans="1:11" ht="15.75" hidden="1" x14ac:dyDescent="0.25">
      <c r="A36" s="586"/>
      <c r="B36" s="578"/>
      <c r="C36" s="590"/>
      <c r="D36" s="36"/>
      <c r="E36" s="37"/>
      <c r="F36" s="33"/>
      <c r="G36" s="38"/>
      <c r="H36" s="33"/>
      <c r="I36" s="33"/>
      <c r="J36" s="33"/>
      <c r="K36" s="39"/>
    </row>
    <row r="37" spans="1:11" s="248" customFormat="1" ht="0.75" hidden="1" customHeight="1" x14ac:dyDescent="0.25">
      <c r="A37" s="587"/>
      <c r="B37" s="559"/>
      <c r="C37" s="408" t="s">
        <v>446</v>
      </c>
      <c r="D37" s="405"/>
      <c r="E37" s="406"/>
      <c r="F37" s="334"/>
      <c r="G37" s="407"/>
      <c r="H37" s="334">
        <f>SUM(H34:H36)</f>
        <v>0</v>
      </c>
      <c r="I37" s="334">
        <f t="shared" ref="I37:J37" si="6">SUM(I34:I36)</f>
        <v>0</v>
      </c>
      <c r="J37" s="334">
        <f t="shared" si="6"/>
        <v>0</v>
      </c>
    </row>
    <row r="38" spans="1:11" ht="45" hidden="1" x14ac:dyDescent="0.25">
      <c r="A38" s="585">
        <v>3</v>
      </c>
      <c r="B38" s="558">
        <v>226</v>
      </c>
      <c r="C38" s="588" t="s">
        <v>10</v>
      </c>
      <c r="D38" s="36" t="s">
        <v>11</v>
      </c>
      <c r="E38" s="37"/>
      <c r="F38" s="33"/>
      <c r="G38" s="38"/>
      <c r="H38" s="33"/>
      <c r="I38" s="33"/>
      <c r="J38" s="33"/>
    </row>
    <row r="39" spans="1:11" ht="15.75" hidden="1" x14ac:dyDescent="0.25">
      <c r="A39" s="586"/>
      <c r="B39" s="578"/>
      <c r="C39" s="589"/>
      <c r="D39" s="36"/>
      <c r="E39" s="37"/>
      <c r="F39" s="33"/>
      <c r="G39" s="38"/>
      <c r="H39" s="33"/>
      <c r="I39" s="33"/>
      <c r="J39" s="33"/>
    </row>
    <row r="40" spans="1:11" ht="15.75" hidden="1" x14ac:dyDescent="0.25">
      <c r="A40" s="586"/>
      <c r="B40" s="578"/>
      <c r="C40" s="590"/>
      <c r="D40" s="36"/>
      <c r="E40" s="37"/>
      <c r="F40" s="33"/>
      <c r="G40" s="38"/>
      <c r="H40" s="33"/>
      <c r="I40" s="33"/>
      <c r="J40" s="33"/>
    </row>
    <row r="41" spans="1:11" s="248" customFormat="1" ht="15.75" hidden="1" x14ac:dyDescent="0.25">
      <c r="A41" s="587"/>
      <c r="B41" s="559"/>
      <c r="C41" s="408" t="s">
        <v>448</v>
      </c>
      <c r="D41" s="405"/>
      <c r="E41" s="406"/>
      <c r="F41" s="334"/>
      <c r="G41" s="407"/>
      <c r="H41" s="334">
        <f>SUM(H38:H40)</f>
        <v>0</v>
      </c>
      <c r="I41" s="334">
        <f>SUM(I38:I40)</f>
        <v>0</v>
      </c>
      <c r="J41" s="334">
        <f>SUM(J38:J40)</f>
        <v>0</v>
      </c>
    </row>
    <row r="42" spans="1:11" s="248" customFormat="1" ht="66" hidden="1" customHeight="1" x14ac:dyDescent="0.25">
      <c r="A42" s="585">
        <v>4</v>
      </c>
      <c r="B42" s="558">
        <v>262</v>
      </c>
      <c r="C42" s="588" t="s">
        <v>450</v>
      </c>
      <c r="D42" s="414" t="s">
        <v>452</v>
      </c>
      <c r="E42" s="415"/>
      <c r="F42" s="56"/>
      <c r="G42" s="416"/>
      <c r="H42" s="56"/>
      <c r="I42" s="56"/>
      <c r="J42" s="56"/>
    </row>
    <row r="43" spans="1:11" s="248" customFormat="1" ht="15.75" hidden="1" x14ac:dyDescent="0.25">
      <c r="A43" s="586"/>
      <c r="B43" s="578"/>
      <c r="C43" s="589"/>
      <c r="D43" s="36"/>
      <c r="E43" s="37"/>
      <c r="F43" s="33"/>
      <c r="G43" s="38"/>
      <c r="H43" s="33"/>
      <c r="I43" s="33"/>
      <c r="J43" s="33"/>
    </row>
    <row r="44" spans="1:11" s="248" customFormat="1" ht="15.75" hidden="1" x14ac:dyDescent="0.25">
      <c r="A44" s="586"/>
      <c r="B44" s="578"/>
      <c r="C44" s="590"/>
      <c r="D44" s="417"/>
      <c r="E44" s="415"/>
      <c r="F44" s="56"/>
      <c r="G44" s="416"/>
      <c r="H44" s="56"/>
      <c r="I44" s="56"/>
      <c r="J44" s="56"/>
    </row>
    <row r="45" spans="1:11" s="248" customFormat="1" ht="15.75" hidden="1" x14ac:dyDescent="0.25">
      <c r="A45" s="587"/>
      <c r="B45" s="559"/>
      <c r="C45" s="404" t="s">
        <v>515</v>
      </c>
      <c r="D45" s="405"/>
      <c r="E45" s="406"/>
      <c r="F45" s="334"/>
      <c r="G45" s="407"/>
      <c r="H45" s="334">
        <f>SUM(H42:H44)</f>
        <v>0</v>
      </c>
      <c r="I45" s="334">
        <f t="shared" ref="I45:J45" si="7">SUM(I42:I44)</f>
        <v>0</v>
      </c>
      <c r="J45" s="334">
        <f t="shared" si="7"/>
        <v>0</v>
      </c>
    </row>
    <row r="46" spans="1:11" s="248" customFormat="1" ht="0.75" hidden="1" customHeight="1" x14ac:dyDescent="0.25">
      <c r="A46" s="585">
        <v>5</v>
      </c>
      <c r="B46" s="558">
        <v>266</v>
      </c>
      <c r="C46" s="588" t="s">
        <v>451</v>
      </c>
      <c r="D46" s="249" t="s">
        <v>453</v>
      </c>
      <c r="E46" s="37"/>
      <c r="F46" s="33"/>
      <c r="G46" s="38"/>
      <c r="H46" s="56"/>
      <c r="I46" s="56"/>
      <c r="J46" s="56"/>
    </row>
    <row r="47" spans="1:11" s="248" customFormat="1" ht="44.25" customHeight="1" x14ac:dyDescent="0.25">
      <c r="A47" s="586"/>
      <c r="B47" s="578"/>
      <c r="C47" s="589"/>
      <c r="D47" s="36" t="s">
        <v>84</v>
      </c>
      <c r="E47" s="37">
        <v>2</v>
      </c>
      <c r="F47" s="33">
        <v>60</v>
      </c>
      <c r="G47" s="38">
        <v>12</v>
      </c>
      <c r="H47" s="33">
        <v>1440</v>
      </c>
      <c r="I47" s="33">
        <v>1440</v>
      </c>
      <c r="J47" s="33">
        <v>1440</v>
      </c>
    </row>
    <row r="48" spans="1:11" s="248" customFormat="1" ht="15.75" hidden="1" x14ac:dyDescent="0.25">
      <c r="A48" s="586"/>
      <c r="B48" s="578"/>
      <c r="C48" s="590"/>
      <c r="D48" s="414"/>
      <c r="E48" s="37"/>
      <c r="F48" s="33"/>
      <c r="G48" s="38"/>
      <c r="H48" s="56"/>
      <c r="I48" s="56"/>
      <c r="J48" s="56"/>
    </row>
    <row r="49" spans="1:11" s="248" customFormat="1" ht="15.75" x14ac:dyDescent="0.25">
      <c r="A49" s="587"/>
      <c r="B49" s="559"/>
      <c r="C49" s="404" t="s">
        <v>516</v>
      </c>
      <c r="D49" s="405"/>
      <c r="E49" s="406"/>
      <c r="F49" s="334"/>
      <c r="G49" s="407"/>
      <c r="H49" s="334">
        <f>SUM(H46:H48)</f>
        <v>1440</v>
      </c>
      <c r="I49" s="334">
        <f t="shared" ref="I49:J49" si="8">SUM(I46:I48)</f>
        <v>1440</v>
      </c>
      <c r="J49" s="334">
        <f t="shared" si="8"/>
        <v>1440</v>
      </c>
    </row>
    <row r="50" spans="1:11" ht="45" hidden="1" x14ac:dyDescent="0.25">
      <c r="A50" s="585">
        <v>6</v>
      </c>
      <c r="B50" s="558">
        <v>290</v>
      </c>
      <c r="C50" s="588" t="s">
        <v>12</v>
      </c>
      <c r="D50" s="36" t="s">
        <v>13</v>
      </c>
      <c r="E50" s="37"/>
      <c r="F50" s="33"/>
      <c r="G50" s="38"/>
      <c r="H50" s="33"/>
      <c r="I50" s="33"/>
      <c r="J50" s="33"/>
    </row>
    <row r="51" spans="1:11" ht="15.75" hidden="1" x14ac:dyDescent="0.25">
      <c r="A51" s="586"/>
      <c r="B51" s="578"/>
      <c r="C51" s="589"/>
      <c r="D51" s="36"/>
      <c r="E51" s="37"/>
      <c r="F51" s="33"/>
      <c r="G51" s="38"/>
      <c r="H51" s="33"/>
      <c r="I51" s="33"/>
      <c r="J51" s="33"/>
    </row>
    <row r="52" spans="1:11" ht="15.75" hidden="1" x14ac:dyDescent="0.25">
      <c r="A52" s="586"/>
      <c r="B52" s="578"/>
      <c r="C52" s="590"/>
      <c r="D52" s="36"/>
      <c r="E52" s="37"/>
      <c r="F52" s="33"/>
      <c r="G52" s="38"/>
      <c r="H52" s="33"/>
      <c r="I52" s="33"/>
      <c r="J52" s="33"/>
    </row>
    <row r="53" spans="1:11" s="248" customFormat="1" ht="15.75" hidden="1" x14ac:dyDescent="0.25">
      <c r="A53" s="587"/>
      <c r="B53" s="559"/>
      <c r="C53" s="408" t="s">
        <v>449</v>
      </c>
      <c r="D53" s="405"/>
      <c r="E53" s="406"/>
      <c r="F53" s="334"/>
      <c r="G53" s="407"/>
      <c r="H53" s="334">
        <f>SUM(H50:H52)</f>
        <v>0</v>
      </c>
      <c r="I53" s="334">
        <f t="shared" ref="I53:J53" si="9">SUM(I50:I52)</f>
        <v>0</v>
      </c>
      <c r="J53" s="334">
        <f t="shared" si="9"/>
        <v>0</v>
      </c>
    </row>
    <row r="54" spans="1:11" s="81" customFormat="1" ht="21.95" customHeight="1" x14ac:dyDescent="0.25">
      <c r="A54" s="553" t="s">
        <v>444</v>
      </c>
      <c r="B54" s="553"/>
      <c r="C54" s="553"/>
      <c r="D54" s="553"/>
      <c r="E54" s="553"/>
      <c r="F54" s="553"/>
      <c r="G54" s="553"/>
      <c r="H54" s="70">
        <f>H53+H49+H45+H41+H37+H33</f>
        <v>1440</v>
      </c>
      <c r="I54" s="70">
        <f t="shared" ref="I54:J54" si="10">I53+I49+I45+I41+I37+I33</f>
        <v>1440</v>
      </c>
      <c r="J54" s="70">
        <f t="shared" si="10"/>
        <v>1440</v>
      </c>
    </row>
    <row r="55" spans="1:11" ht="33.75" hidden="1" customHeight="1" x14ac:dyDescent="0.25">
      <c r="A55" s="579">
        <v>1</v>
      </c>
      <c r="B55" s="555">
        <v>212</v>
      </c>
      <c r="C55" s="550" t="s">
        <v>5</v>
      </c>
      <c r="D55" s="36" t="s">
        <v>6</v>
      </c>
      <c r="E55" s="37"/>
      <c r="F55" s="33"/>
      <c r="G55" s="38"/>
      <c r="H55" s="33"/>
      <c r="I55" s="33"/>
      <c r="J55" s="33"/>
    </row>
    <row r="56" spans="1:11" ht="57" hidden="1" customHeight="1" x14ac:dyDescent="0.25">
      <c r="A56" s="580"/>
      <c r="B56" s="556"/>
      <c r="C56" s="551"/>
      <c r="D56" s="36" t="s">
        <v>7</v>
      </c>
      <c r="E56" s="37"/>
      <c r="F56" s="33"/>
      <c r="G56" s="38"/>
      <c r="H56" s="33"/>
      <c r="I56" s="33"/>
      <c r="J56" s="33"/>
    </row>
    <row r="57" spans="1:11" ht="15.75" hidden="1" x14ac:dyDescent="0.25">
      <c r="A57" s="580"/>
      <c r="B57" s="556"/>
      <c r="C57" s="552"/>
      <c r="D57" s="36"/>
      <c r="E57" s="37"/>
      <c r="F57" s="33"/>
      <c r="G57" s="38"/>
      <c r="H57" s="33"/>
      <c r="I57" s="33"/>
      <c r="J57" s="33"/>
      <c r="K57" s="39">
        <f>E57*F57*12</f>
        <v>0</v>
      </c>
    </row>
    <row r="58" spans="1:11" ht="15.75" hidden="1" x14ac:dyDescent="0.25">
      <c r="A58" s="581"/>
      <c r="B58" s="557"/>
      <c r="C58" s="409" t="s">
        <v>447</v>
      </c>
      <c r="D58" s="405"/>
      <c r="E58" s="406"/>
      <c r="F58" s="334"/>
      <c r="G58" s="407"/>
      <c r="H58" s="334">
        <f>SUM(H55:H57)</f>
        <v>0</v>
      </c>
      <c r="I58" s="334">
        <f t="shared" ref="I58" si="11">SUM(I55:I57)</f>
        <v>0</v>
      </c>
      <c r="J58" s="334">
        <f t="shared" ref="J58" si="12">SUM(J55:J57)</f>
        <v>0</v>
      </c>
      <c r="K58" s="39"/>
    </row>
    <row r="59" spans="1:11" ht="55.5" hidden="1" customHeight="1" x14ac:dyDescent="0.25">
      <c r="A59" s="585">
        <v>2</v>
      </c>
      <c r="B59" s="558">
        <v>222</v>
      </c>
      <c r="C59" s="588" t="s">
        <v>8</v>
      </c>
      <c r="D59" s="36" t="s">
        <v>9</v>
      </c>
      <c r="E59" s="37"/>
      <c r="F59" s="33"/>
      <c r="G59" s="38"/>
      <c r="H59" s="33"/>
      <c r="I59" s="33"/>
      <c r="J59" s="33"/>
    </row>
    <row r="60" spans="1:11" ht="15.75" hidden="1" x14ac:dyDescent="0.25">
      <c r="A60" s="586"/>
      <c r="B60" s="578"/>
      <c r="C60" s="589"/>
      <c r="D60" s="36"/>
      <c r="E60" s="37"/>
      <c r="F60" s="33"/>
      <c r="G60" s="38"/>
      <c r="H60" s="33"/>
      <c r="I60" s="33"/>
      <c r="J60" s="33"/>
    </row>
    <row r="61" spans="1:11" ht="15.75" hidden="1" x14ac:dyDescent="0.25">
      <c r="A61" s="586"/>
      <c r="B61" s="578"/>
      <c r="C61" s="590"/>
      <c r="D61" s="36"/>
      <c r="E61" s="37"/>
      <c r="F61" s="33"/>
      <c r="G61" s="38"/>
      <c r="H61" s="33"/>
      <c r="I61" s="33"/>
      <c r="J61" s="33"/>
    </row>
    <row r="62" spans="1:11" ht="15.75" hidden="1" x14ac:dyDescent="0.25">
      <c r="A62" s="587"/>
      <c r="B62" s="559"/>
      <c r="C62" s="408" t="s">
        <v>446</v>
      </c>
      <c r="D62" s="405"/>
      <c r="E62" s="406"/>
      <c r="F62" s="334"/>
      <c r="G62" s="407"/>
      <c r="H62" s="334">
        <f>SUM(H59:H61)</f>
        <v>0</v>
      </c>
      <c r="I62" s="334">
        <f t="shared" ref="I62" si="13">SUM(I59:I61)</f>
        <v>0</v>
      </c>
      <c r="J62" s="334">
        <f t="shared" ref="J62" si="14">SUM(J59:J61)</f>
        <v>0</v>
      </c>
    </row>
    <row r="63" spans="1:11" ht="33.75" hidden="1" customHeight="1" x14ac:dyDescent="0.25">
      <c r="A63" s="585">
        <v>3</v>
      </c>
      <c r="B63" s="558">
        <v>226</v>
      </c>
      <c r="C63" s="588" t="s">
        <v>10</v>
      </c>
      <c r="D63" s="36" t="s">
        <v>11</v>
      </c>
      <c r="E63" s="37"/>
      <c r="F63" s="33"/>
      <c r="G63" s="38"/>
      <c r="H63" s="33"/>
      <c r="I63" s="33"/>
      <c r="J63" s="33"/>
    </row>
    <row r="64" spans="1:11" ht="15.75" hidden="1" x14ac:dyDescent="0.25">
      <c r="A64" s="586"/>
      <c r="B64" s="578"/>
      <c r="C64" s="589"/>
      <c r="D64" s="36"/>
      <c r="E64" s="37"/>
      <c r="F64" s="33"/>
      <c r="G64" s="38"/>
      <c r="H64" s="33"/>
      <c r="I64" s="33"/>
      <c r="J64" s="33"/>
    </row>
    <row r="65" spans="1:10" ht="15.75" hidden="1" x14ac:dyDescent="0.25">
      <c r="A65" s="586"/>
      <c r="B65" s="578"/>
      <c r="C65" s="590"/>
      <c r="D65" s="36"/>
      <c r="E65" s="37"/>
      <c r="F65" s="33"/>
      <c r="G65" s="38"/>
      <c r="H65" s="33"/>
      <c r="I65" s="33"/>
      <c r="J65" s="33"/>
    </row>
    <row r="66" spans="1:10" ht="15.75" hidden="1" x14ac:dyDescent="0.25">
      <c r="A66" s="587"/>
      <c r="B66" s="559"/>
      <c r="C66" s="408" t="s">
        <v>448</v>
      </c>
      <c r="D66" s="405"/>
      <c r="E66" s="406"/>
      <c r="F66" s="334"/>
      <c r="G66" s="407"/>
      <c r="H66" s="334">
        <f>SUM(H63:H65)</f>
        <v>0</v>
      </c>
      <c r="I66" s="334">
        <f>SUM(I63:I65)</f>
        <v>0</v>
      </c>
      <c r="J66" s="334">
        <f>SUM(J63:J65)</f>
        <v>0</v>
      </c>
    </row>
    <row r="67" spans="1:10" ht="33.75" hidden="1" customHeight="1" x14ac:dyDescent="0.25">
      <c r="A67" s="585">
        <v>4</v>
      </c>
      <c r="B67" s="558">
        <v>262</v>
      </c>
      <c r="C67" s="588" t="s">
        <v>450</v>
      </c>
      <c r="D67" s="414" t="s">
        <v>452</v>
      </c>
      <c r="E67" s="415"/>
      <c r="F67" s="56"/>
      <c r="G67" s="416"/>
      <c r="H67" s="56"/>
      <c r="I67" s="56"/>
      <c r="J67" s="56"/>
    </row>
    <row r="68" spans="1:10" ht="42.75" hidden="1" customHeight="1" x14ac:dyDescent="0.25">
      <c r="A68" s="586"/>
      <c r="B68" s="578"/>
      <c r="C68" s="589"/>
      <c r="D68" s="36"/>
      <c r="E68" s="37"/>
      <c r="F68" s="33"/>
      <c r="G68" s="38"/>
      <c r="H68" s="33"/>
      <c r="I68" s="33"/>
      <c r="J68" s="33"/>
    </row>
    <row r="69" spans="1:10" ht="42.75" hidden="1" customHeight="1" x14ac:dyDescent="0.25">
      <c r="A69" s="586"/>
      <c r="B69" s="578"/>
      <c r="C69" s="590"/>
      <c r="D69" s="417"/>
      <c r="E69" s="415"/>
      <c r="F69" s="56"/>
      <c r="G69" s="416"/>
      <c r="H69" s="56"/>
      <c r="I69" s="56"/>
      <c r="J69" s="56"/>
    </row>
    <row r="70" spans="1:10" ht="15.75" hidden="1" x14ac:dyDescent="0.25">
      <c r="A70" s="587"/>
      <c r="B70" s="559"/>
      <c r="C70" s="404" t="s">
        <v>515</v>
      </c>
      <c r="D70" s="405"/>
      <c r="E70" s="406"/>
      <c r="F70" s="334"/>
      <c r="G70" s="407"/>
      <c r="H70" s="334">
        <f>SUM(H67:H69)</f>
        <v>0</v>
      </c>
      <c r="I70" s="334">
        <f t="shared" ref="I70" si="15">SUM(I67:I69)</f>
        <v>0</v>
      </c>
      <c r="J70" s="334">
        <f t="shared" ref="J70" si="16">SUM(J67:J69)</f>
        <v>0</v>
      </c>
    </row>
    <row r="71" spans="1:10" ht="33.75" hidden="1" customHeight="1" x14ac:dyDescent="0.25">
      <c r="A71" s="585">
        <v>5</v>
      </c>
      <c r="B71" s="558">
        <v>266</v>
      </c>
      <c r="C71" s="588" t="s">
        <v>451</v>
      </c>
      <c r="D71" s="418" t="s">
        <v>453</v>
      </c>
      <c r="E71" s="37"/>
      <c r="F71" s="33"/>
      <c r="G71" s="38"/>
      <c r="H71" s="56"/>
      <c r="I71" s="56"/>
      <c r="J71" s="56"/>
    </row>
    <row r="72" spans="1:10" ht="47.25" hidden="1" customHeight="1" x14ac:dyDescent="0.25">
      <c r="A72" s="586"/>
      <c r="B72" s="578"/>
      <c r="C72" s="589"/>
      <c r="D72" s="36" t="s">
        <v>84</v>
      </c>
      <c r="E72" s="37"/>
      <c r="F72" s="33"/>
      <c r="G72" s="38"/>
      <c r="H72" s="33"/>
      <c r="I72" s="33"/>
      <c r="J72" s="33"/>
    </row>
    <row r="73" spans="1:10" ht="15.75" hidden="1" x14ac:dyDescent="0.25">
      <c r="A73" s="586"/>
      <c r="B73" s="578"/>
      <c r="C73" s="590"/>
      <c r="D73" s="414"/>
      <c r="E73" s="37"/>
      <c r="F73" s="33"/>
      <c r="G73" s="38"/>
      <c r="H73" s="56"/>
      <c r="I73" s="56"/>
      <c r="J73" s="56"/>
    </row>
    <row r="74" spans="1:10" ht="15.75" hidden="1" x14ac:dyDescent="0.25">
      <c r="A74" s="587"/>
      <c r="B74" s="559"/>
      <c r="C74" s="404" t="s">
        <v>516</v>
      </c>
      <c r="D74" s="405"/>
      <c r="E74" s="406"/>
      <c r="F74" s="334"/>
      <c r="G74" s="407"/>
      <c r="H74" s="334">
        <f>SUM(H71:H73)</f>
        <v>0</v>
      </c>
      <c r="I74" s="334">
        <f t="shared" ref="I74" si="17">SUM(I71:I73)</f>
        <v>0</v>
      </c>
      <c r="J74" s="334">
        <f t="shared" ref="J74" si="18">SUM(J71:J73)</f>
        <v>0</v>
      </c>
    </row>
    <row r="75" spans="1:10" ht="45.75" hidden="1" customHeight="1" x14ac:dyDescent="0.25">
      <c r="A75" s="585">
        <v>6</v>
      </c>
      <c r="B75" s="558">
        <v>290</v>
      </c>
      <c r="C75" s="588" t="s">
        <v>12</v>
      </c>
      <c r="D75" s="36" t="s">
        <v>13</v>
      </c>
      <c r="E75" s="37"/>
      <c r="F75" s="33"/>
      <c r="G75" s="38"/>
      <c r="H75" s="33"/>
      <c r="I75" s="33"/>
      <c r="J75" s="33"/>
    </row>
    <row r="76" spans="1:10" ht="15.75" hidden="1" x14ac:dyDescent="0.25">
      <c r="A76" s="586"/>
      <c r="B76" s="578"/>
      <c r="C76" s="589"/>
      <c r="D76" s="36"/>
      <c r="E76" s="37"/>
      <c r="F76" s="33"/>
      <c r="G76" s="38"/>
      <c r="H76" s="33"/>
      <c r="I76" s="33"/>
      <c r="J76" s="33"/>
    </row>
    <row r="77" spans="1:10" ht="15.75" hidden="1" x14ac:dyDescent="0.25">
      <c r="A77" s="586"/>
      <c r="B77" s="578"/>
      <c r="C77" s="590"/>
      <c r="D77" s="36"/>
      <c r="E77" s="37"/>
      <c r="F77" s="33"/>
      <c r="G77" s="38"/>
      <c r="H77" s="33"/>
      <c r="I77" s="33"/>
      <c r="J77" s="33"/>
    </row>
    <row r="78" spans="1:10" ht="15.75" hidden="1" x14ac:dyDescent="0.25">
      <c r="A78" s="587"/>
      <c r="B78" s="559"/>
      <c r="C78" s="408" t="s">
        <v>449</v>
      </c>
      <c r="D78" s="405"/>
      <c r="E78" s="406"/>
      <c r="F78" s="334"/>
      <c r="G78" s="407"/>
      <c r="H78" s="334">
        <f>SUM(H75:H77)</f>
        <v>0</v>
      </c>
      <c r="I78" s="334">
        <f t="shared" ref="I78" si="19">SUM(I75:I77)</f>
        <v>0</v>
      </c>
      <c r="J78" s="334">
        <f t="shared" ref="J78" si="20">SUM(J75:J77)</f>
        <v>0</v>
      </c>
    </row>
    <row r="79" spans="1:10" s="81" customFormat="1" ht="21.75" hidden="1" customHeight="1" x14ac:dyDescent="0.25">
      <c r="A79" s="554" t="s">
        <v>445</v>
      </c>
      <c r="B79" s="554"/>
      <c r="C79" s="554"/>
      <c r="D79" s="554"/>
      <c r="E79" s="554"/>
      <c r="F79" s="554"/>
      <c r="G79" s="554"/>
      <c r="H79" s="94">
        <f>H78+H74+H70+H66+H62+H58</f>
        <v>0</v>
      </c>
      <c r="I79" s="94">
        <f t="shared" ref="I79:J79" si="21">I78+I74+I70+I66+I62+I58</f>
        <v>0</v>
      </c>
      <c r="J79" s="94">
        <f t="shared" si="21"/>
        <v>0</v>
      </c>
    </row>
    <row r="80" spans="1:10" s="81" customFormat="1" ht="21.95" customHeight="1" x14ac:dyDescent="0.25">
      <c r="A80" s="540" t="s">
        <v>14</v>
      </c>
      <c r="B80" s="541"/>
      <c r="C80" s="541"/>
      <c r="D80" s="541"/>
      <c r="E80" s="541"/>
      <c r="F80" s="541"/>
      <c r="G80" s="542"/>
      <c r="H80" s="65">
        <f>H79+H54</f>
        <v>1440</v>
      </c>
      <c r="I80" s="65">
        <f t="shared" ref="I80:J80" si="22">I79+I54</f>
        <v>1440</v>
      </c>
      <c r="J80" s="65">
        <f t="shared" si="22"/>
        <v>1440</v>
      </c>
    </row>
    <row r="81" spans="1:10" ht="0.75" customHeight="1" x14ac:dyDescent="0.25"/>
    <row r="82" spans="1:10" ht="43.5" hidden="1" customHeight="1" x14ac:dyDescent="0.25">
      <c r="A82" s="544" t="s">
        <v>109</v>
      </c>
      <c r="B82" s="544"/>
      <c r="C82" s="544"/>
      <c r="D82" s="544"/>
      <c r="E82" s="544"/>
      <c r="F82" s="544"/>
      <c r="G82" s="544"/>
      <c r="H82" s="544"/>
      <c r="I82" s="544"/>
      <c r="J82" s="544"/>
    </row>
    <row r="83" spans="1:10" ht="25.5" hidden="1" customHeight="1" x14ac:dyDescent="0.25">
      <c r="A83" s="472" t="s">
        <v>108</v>
      </c>
      <c r="B83" s="472" t="s">
        <v>0</v>
      </c>
      <c r="C83" s="472" t="s">
        <v>107</v>
      </c>
      <c r="D83" s="545" t="s">
        <v>81</v>
      </c>
      <c r="E83" s="547" t="s">
        <v>51</v>
      </c>
      <c r="F83" s="547" t="s">
        <v>92</v>
      </c>
      <c r="G83" s="548" t="s">
        <v>105</v>
      </c>
      <c r="H83" s="549" t="s">
        <v>106</v>
      </c>
      <c r="I83" s="549"/>
      <c r="J83" s="549"/>
    </row>
    <row r="84" spans="1:10" ht="49.5" hidden="1" customHeight="1" x14ac:dyDescent="0.25">
      <c r="A84" s="473"/>
      <c r="B84" s="473"/>
      <c r="C84" s="473"/>
      <c r="D84" s="546"/>
      <c r="E84" s="547"/>
      <c r="F84" s="547"/>
      <c r="G84" s="548"/>
      <c r="H84" s="32">
        <f>H14</f>
        <v>2020</v>
      </c>
      <c r="I84" s="32">
        <f t="shared" ref="I84:J84" si="23">I14</f>
        <v>2021</v>
      </c>
      <c r="J84" s="32">
        <f t="shared" si="23"/>
        <v>2022</v>
      </c>
    </row>
    <row r="85" spans="1:10" ht="52.5" hidden="1" customHeight="1" x14ac:dyDescent="0.25">
      <c r="A85" s="71">
        <v>1</v>
      </c>
      <c r="B85" s="331">
        <v>290</v>
      </c>
      <c r="C85" s="393" t="s">
        <v>12</v>
      </c>
      <c r="D85" s="36" t="s">
        <v>13</v>
      </c>
      <c r="E85" s="37"/>
      <c r="F85" s="33"/>
      <c r="G85" s="38"/>
      <c r="H85" s="33"/>
      <c r="I85" s="33"/>
      <c r="J85" s="33"/>
    </row>
    <row r="86" spans="1:10" s="81" customFormat="1" ht="21.75" hidden="1" customHeight="1" x14ac:dyDescent="0.25">
      <c r="A86" s="540" t="s">
        <v>15</v>
      </c>
      <c r="B86" s="541"/>
      <c r="C86" s="541"/>
      <c r="D86" s="541"/>
      <c r="E86" s="541"/>
      <c r="F86" s="541"/>
      <c r="G86" s="542"/>
      <c r="H86" s="65">
        <f>SUM(H85:H85)</f>
        <v>0</v>
      </c>
      <c r="I86" s="65">
        <f>SUM(I85:I85)</f>
        <v>0</v>
      </c>
      <c r="J86" s="65">
        <f>SUM(J85:J85)</f>
        <v>0</v>
      </c>
    </row>
    <row r="87" spans="1:10" s="81" customFormat="1" hidden="1" x14ac:dyDescent="0.25"/>
    <row r="88" spans="1:10" s="81" customFormat="1" ht="21.75" hidden="1" customHeight="1" x14ac:dyDescent="0.25">
      <c r="A88" s="538" t="s">
        <v>16</v>
      </c>
      <c r="B88" s="538"/>
      <c r="C88" s="538"/>
      <c r="D88" s="538"/>
      <c r="E88" s="538"/>
      <c r="F88" s="538"/>
      <c r="G88" s="538"/>
      <c r="H88" s="538"/>
      <c r="I88" s="538"/>
      <c r="J88" s="538"/>
    </row>
    <row r="89" spans="1:10" s="81" customFormat="1" ht="25.5" hidden="1" customHeight="1" x14ac:dyDescent="0.25">
      <c r="A89" s="472" t="s">
        <v>108</v>
      </c>
      <c r="B89" s="472" t="s">
        <v>0</v>
      </c>
      <c r="C89" s="472" t="s">
        <v>107</v>
      </c>
      <c r="D89" s="472" t="s">
        <v>81</v>
      </c>
      <c r="E89" s="531" t="s">
        <v>51</v>
      </c>
      <c r="F89" s="531" t="s">
        <v>92</v>
      </c>
      <c r="G89" s="482" t="s">
        <v>105</v>
      </c>
      <c r="H89" s="483" t="s">
        <v>106</v>
      </c>
      <c r="I89" s="483"/>
      <c r="J89" s="483"/>
    </row>
    <row r="90" spans="1:10" s="81" customFormat="1" ht="15.75" hidden="1" x14ac:dyDescent="0.25">
      <c r="A90" s="473"/>
      <c r="B90" s="473"/>
      <c r="C90" s="473"/>
      <c r="D90" s="473"/>
      <c r="E90" s="531"/>
      <c r="F90" s="531"/>
      <c r="G90" s="482"/>
      <c r="H90" s="79">
        <f>H14</f>
        <v>2020</v>
      </c>
      <c r="I90" s="79">
        <f t="shared" ref="I90:J90" si="24">I14</f>
        <v>2021</v>
      </c>
      <c r="J90" s="79">
        <f t="shared" si="24"/>
        <v>2022</v>
      </c>
    </row>
    <row r="91" spans="1:10" ht="64.5" hidden="1" customHeight="1" x14ac:dyDescent="0.25">
      <c r="A91" s="71">
        <v>1</v>
      </c>
      <c r="B91" s="331">
        <v>290</v>
      </c>
      <c r="C91" s="393" t="s">
        <v>12</v>
      </c>
      <c r="D91" s="36" t="s">
        <v>17</v>
      </c>
      <c r="E91" s="37"/>
      <c r="F91" s="33"/>
      <c r="G91" s="38"/>
      <c r="H91" s="33"/>
      <c r="I91" s="33"/>
      <c r="J91" s="33"/>
    </row>
    <row r="92" spans="1:10" s="81" customFormat="1" ht="21.75" hidden="1" customHeight="1" x14ac:dyDescent="0.25">
      <c r="A92" s="535" t="s">
        <v>455</v>
      </c>
      <c r="B92" s="536"/>
      <c r="C92" s="536"/>
      <c r="D92" s="536"/>
      <c r="E92" s="536"/>
      <c r="F92" s="536"/>
      <c r="G92" s="537"/>
      <c r="H92" s="65">
        <f>SUM(H91:H91)</f>
        <v>0</v>
      </c>
      <c r="I92" s="65">
        <f>SUM(I91:I91)</f>
        <v>0</v>
      </c>
      <c r="J92" s="65">
        <f>SUM(J91:J91)</f>
        <v>0</v>
      </c>
    </row>
    <row r="93" spans="1:10" s="81" customFormat="1" hidden="1" x14ac:dyDescent="0.25"/>
    <row r="94" spans="1:10" s="81" customFormat="1" ht="49.5" hidden="1" customHeight="1" x14ac:dyDescent="0.25">
      <c r="A94" s="539" t="s">
        <v>110</v>
      </c>
      <c r="B94" s="539"/>
      <c r="C94" s="539"/>
      <c r="D94" s="539"/>
      <c r="E94" s="539"/>
      <c r="F94" s="539"/>
      <c r="G94" s="539"/>
      <c r="H94" s="539"/>
      <c r="I94" s="539"/>
      <c r="J94" s="539"/>
    </row>
    <row r="95" spans="1:10" s="81" customFormat="1" ht="21.75" hidden="1" customHeight="1" x14ac:dyDescent="0.25">
      <c r="A95" s="472" t="s">
        <v>108</v>
      </c>
      <c r="B95" s="472" t="s">
        <v>0</v>
      </c>
      <c r="C95" s="472" t="s">
        <v>107</v>
      </c>
      <c r="D95" s="472" t="s">
        <v>81</v>
      </c>
      <c r="E95" s="532"/>
      <c r="F95" s="531" t="s">
        <v>35</v>
      </c>
      <c r="G95" s="531" t="s">
        <v>93</v>
      </c>
      <c r="H95" s="483" t="s">
        <v>106</v>
      </c>
      <c r="I95" s="483"/>
      <c r="J95" s="483"/>
    </row>
    <row r="96" spans="1:10" s="81" customFormat="1" ht="21.75" hidden="1" customHeight="1" x14ac:dyDescent="0.25">
      <c r="A96" s="473"/>
      <c r="B96" s="473"/>
      <c r="C96" s="473"/>
      <c r="D96" s="533"/>
      <c r="E96" s="534"/>
      <c r="F96" s="531"/>
      <c r="G96" s="531"/>
      <c r="H96" s="79">
        <f>H14</f>
        <v>2020</v>
      </c>
      <c r="I96" s="79">
        <f t="shared" ref="I96:J96" si="25">I14</f>
        <v>2021</v>
      </c>
      <c r="J96" s="79">
        <f t="shared" si="25"/>
        <v>2022</v>
      </c>
    </row>
    <row r="97" spans="1:10" ht="96" hidden="1" customHeight="1" x14ac:dyDescent="0.25">
      <c r="A97" s="71">
        <v>1</v>
      </c>
      <c r="B97" s="331">
        <v>290</v>
      </c>
      <c r="C97" s="393" t="s">
        <v>12</v>
      </c>
      <c r="D97" s="523" t="s">
        <v>456</v>
      </c>
      <c r="E97" s="525"/>
      <c r="F97" s="33"/>
      <c r="G97" s="38"/>
      <c r="H97" s="33"/>
      <c r="I97" s="33"/>
      <c r="J97" s="33"/>
    </row>
    <row r="98" spans="1:10" s="81" customFormat="1" ht="21.75" hidden="1" customHeight="1" x14ac:dyDescent="0.25">
      <c r="A98" s="486" t="s">
        <v>19</v>
      </c>
      <c r="B98" s="487"/>
      <c r="C98" s="487"/>
      <c r="D98" s="487"/>
      <c r="E98" s="487"/>
      <c r="F98" s="487"/>
      <c r="G98" s="488"/>
      <c r="H98" s="65">
        <f>SUM(H97:H97)</f>
        <v>0</v>
      </c>
      <c r="I98" s="65">
        <f>SUM(I97:I97)</f>
        <v>0</v>
      </c>
      <c r="J98" s="65">
        <f>SUM(J97:J97)</f>
        <v>0</v>
      </c>
    </row>
    <row r="99" spans="1:10" s="81" customFormat="1" ht="11.25" hidden="1" customHeight="1" x14ac:dyDescent="0.25"/>
    <row r="100" spans="1:10" s="81" customFormat="1" ht="21.95" customHeight="1" x14ac:dyDescent="0.25">
      <c r="A100" s="538" t="s">
        <v>20</v>
      </c>
      <c r="B100" s="538"/>
      <c r="C100" s="538"/>
      <c r="D100" s="538"/>
      <c r="E100" s="538"/>
      <c r="F100" s="538"/>
      <c r="G100" s="538"/>
      <c r="H100" s="538"/>
      <c r="I100" s="538"/>
      <c r="J100" s="560"/>
    </row>
    <row r="101" spans="1:10" s="81" customFormat="1" ht="21.95" customHeight="1" x14ac:dyDescent="0.25">
      <c r="A101" s="472" t="s">
        <v>108</v>
      </c>
      <c r="B101" s="472" t="s">
        <v>0</v>
      </c>
      <c r="C101" s="472" t="s">
        <v>107</v>
      </c>
      <c r="D101" s="472" t="s">
        <v>81</v>
      </c>
      <c r="E101" s="532"/>
      <c r="F101" s="531" t="s">
        <v>21</v>
      </c>
      <c r="G101" s="531" t="s">
        <v>22</v>
      </c>
      <c r="H101" s="483" t="s">
        <v>106</v>
      </c>
      <c r="I101" s="483"/>
      <c r="J101" s="483"/>
    </row>
    <row r="102" spans="1:10" s="81" customFormat="1" ht="23.25" customHeight="1" x14ac:dyDescent="0.25">
      <c r="A102" s="473"/>
      <c r="B102" s="473"/>
      <c r="C102" s="473"/>
      <c r="D102" s="533"/>
      <c r="E102" s="534"/>
      <c r="F102" s="531"/>
      <c r="G102" s="531"/>
      <c r="H102" s="79">
        <f>H14</f>
        <v>2020</v>
      </c>
      <c r="I102" s="79">
        <f t="shared" ref="I102:J102" si="26">I14</f>
        <v>2021</v>
      </c>
      <c r="J102" s="79">
        <f t="shared" si="26"/>
        <v>2022</v>
      </c>
    </row>
    <row r="103" spans="1:10" ht="21.95" customHeight="1" x14ac:dyDescent="0.25">
      <c r="A103" s="71">
        <v>1</v>
      </c>
      <c r="B103" s="558">
        <v>290</v>
      </c>
      <c r="C103" s="393" t="s">
        <v>12</v>
      </c>
      <c r="D103" s="510" t="s">
        <v>23</v>
      </c>
      <c r="E103" s="512"/>
      <c r="F103" s="40">
        <v>2046000</v>
      </c>
      <c r="G103" s="41" t="s">
        <v>112</v>
      </c>
      <c r="H103" s="33">
        <v>954</v>
      </c>
      <c r="I103" s="33">
        <v>954</v>
      </c>
      <c r="J103" s="33">
        <v>954</v>
      </c>
    </row>
    <row r="104" spans="1:10" ht="21.95" customHeight="1" x14ac:dyDescent="0.25">
      <c r="A104" s="71">
        <v>2</v>
      </c>
      <c r="B104" s="559"/>
      <c r="C104" s="393" t="s">
        <v>12</v>
      </c>
      <c r="D104" s="510" t="s">
        <v>24</v>
      </c>
      <c r="E104" s="512"/>
      <c r="F104" s="42">
        <v>85120989.519999996</v>
      </c>
      <c r="G104" s="41" t="s">
        <v>111</v>
      </c>
      <c r="H104" s="33">
        <v>482093</v>
      </c>
      <c r="I104" s="33">
        <v>482093</v>
      </c>
      <c r="J104" s="33">
        <v>482093</v>
      </c>
    </row>
    <row r="105" spans="1:10" s="81" customFormat="1" ht="21.95" customHeight="1" x14ac:dyDescent="0.25">
      <c r="A105" s="486" t="s">
        <v>25</v>
      </c>
      <c r="B105" s="487"/>
      <c r="C105" s="487"/>
      <c r="D105" s="487"/>
      <c r="E105" s="487"/>
      <c r="F105" s="487"/>
      <c r="G105" s="488"/>
      <c r="H105" s="65">
        <f>H103+H104</f>
        <v>483047</v>
      </c>
      <c r="I105" s="65">
        <f t="shared" ref="I105:J105" si="27">I103+I104</f>
        <v>483047</v>
      </c>
      <c r="J105" s="65">
        <f t="shared" si="27"/>
        <v>483047</v>
      </c>
    </row>
    <row r="106" spans="1:10" s="81" customFormat="1" ht="9" customHeight="1" x14ac:dyDescent="0.25"/>
    <row r="107" spans="1:10" s="81" customFormat="1" ht="0.75" hidden="1" customHeight="1" x14ac:dyDescent="0.25">
      <c r="A107" s="538" t="s">
        <v>26</v>
      </c>
      <c r="B107" s="538"/>
      <c r="C107" s="538"/>
      <c r="D107" s="538"/>
      <c r="E107" s="538"/>
      <c r="F107" s="538"/>
      <c r="G107" s="538"/>
      <c r="H107" s="538"/>
      <c r="I107" s="538"/>
      <c r="J107" s="560"/>
    </row>
    <row r="108" spans="1:10" s="81" customFormat="1" ht="21.75" hidden="1" customHeight="1" x14ac:dyDescent="0.25">
      <c r="A108" s="472" t="s">
        <v>108</v>
      </c>
      <c r="B108" s="472" t="s">
        <v>0</v>
      </c>
      <c r="C108" s="472" t="s">
        <v>107</v>
      </c>
      <c r="D108" s="480" t="s">
        <v>81</v>
      </c>
      <c r="E108" s="480"/>
      <c r="F108" s="566" t="s">
        <v>27</v>
      </c>
      <c r="G108" s="564" t="s">
        <v>28</v>
      </c>
      <c r="H108" s="483" t="s">
        <v>106</v>
      </c>
      <c r="I108" s="483"/>
      <c r="J108" s="483"/>
    </row>
    <row r="109" spans="1:10" s="81" customFormat="1" ht="44.25" hidden="1" customHeight="1" x14ac:dyDescent="0.25">
      <c r="A109" s="473"/>
      <c r="B109" s="473"/>
      <c r="C109" s="473"/>
      <c r="D109" s="480"/>
      <c r="E109" s="480"/>
      <c r="F109" s="567"/>
      <c r="G109" s="565"/>
      <c r="H109" s="79">
        <f>H14</f>
        <v>2020</v>
      </c>
      <c r="I109" s="79">
        <f t="shared" ref="I109:J109" si="28">I14</f>
        <v>2021</v>
      </c>
      <c r="J109" s="79">
        <f t="shared" si="28"/>
        <v>2022</v>
      </c>
    </row>
    <row r="110" spans="1:10" ht="21.75" hidden="1" customHeight="1" x14ac:dyDescent="0.25">
      <c r="A110" s="71">
        <v>1</v>
      </c>
      <c r="B110" s="563">
        <v>290</v>
      </c>
      <c r="C110" s="393" t="s">
        <v>12</v>
      </c>
      <c r="D110" s="568" t="s">
        <v>29</v>
      </c>
      <c r="E110" s="568"/>
      <c r="F110" s="4"/>
      <c r="G110" s="2"/>
      <c r="H110" s="33"/>
      <c r="I110" s="33"/>
      <c r="J110" s="33"/>
    </row>
    <row r="111" spans="1:10" ht="33" hidden="1" customHeight="1" x14ac:dyDescent="0.25">
      <c r="A111" s="71">
        <v>2</v>
      </c>
      <c r="B111" s="563"/>
      <c r="C111" s="393" t="s">
        <v>12</v>
      </c>
      <c r="D111" s="510" t="s">
        <v>85</v>
      </c>
      <c r="E111" s="512"/>
      <c r="F111" s="3" t="s">
        <v>30</v>
      </c>
      <c r="G111" s="1" t="s">
        <v>30</v>
      </c>
      <c r="H111" s="33"/>
      <c r="I111" s="33"/>
      <c r="J111" s="33"/>
    </row>
    <row r="112" spans="1:10" ht="21.75" hidden="1" customHeight="1" x14ac:dyDescent="0.25">
      <c r="A112" s="71">
        <v>3</v>
      </c>
      <c r="B112" s="563"/>
      <c r="C112" s="393" t="s">
        <v>12</v>
      </c>
      <c r="D112" s="561"/>
      <c r="E112" s="562"/>
      <c r="F112" s="3" t="s">
        <v>30</v>
      </c>
      <c r="G112" s="1" t="s">
        <v>30</v>
      </c>
      <c r="H112" s="33"/>
      <c r="I112" s="33"/>
      <c r="J112" s="33"/>
    </row>
    <row r="113" spans="1:10" s="81" customFormat="1" ht="21.75" hidden="1" customHeight="1" x14ac:dyDescent="0.25">
      <c r="A113" s="486" t="s">
        <v>31</v>
      </c>
      <c r="B113" s="487"/>
      <c r="C113" s="487"/>
      <c r="D113" s="487"/>
      <c r="E113" s="487"/>
      <c r="F113" s="487"/>
      <c r="G113" s="488"/>
      <c r="H113" s="65">
        <f>SUM(H110:H112)</f>
        <v>0</v>
      </c>
      <c r="I113" s="65">
        <f t="shared" ref="I113:J113" si="29">SUM(I110:I112)</f>
        <v>0</v>
      </c>
      <c r="J113" s="65">
        <f t="shared" si="29"/>
        <v>0</v>
      </c>
    </row>
    <row r="114" spans="1:10" s="81" customFormat="1" hidden="1" x14ac:dyDescent="0.25"/>
    <row r="115" spans="1:10" s="81" customFormat="1" ht="0.75" hidden="1" customHeight="1" x14ac:dyDescent="0.25">
      <c r="A115" s="538" t="s">
        <v>32</v>
      </c>
      <c r="B115" s="538"/>
      <c r="C115" s="538"/>
      <c r="D115" s="538"/>
      <c r="E115" s="538"/>
      <c r="F115" s="538"/>
      <c r="G115" s="538"/>
      <c r="H115" s="538"/>
      <c r="I115" s="538"/>
      <c r="J115" s="560"/>
    </row>
    <row r="116" spans="1:10" s="81" customFormat="1" ht="21.75" hidden="1" customHeight="1" x14ac:dyDescent="0.25">
      <c r="A116" s="472" t="s">
        <v>108</v>
      </c>
      <c r="B116" s="472" t="s">
        <v>0</v>
      </c>
      <c r="C116" s="472" t="s">
        <v>107</v>
      </c>
      <c r="D116" s="483" t="s">
        <v>81</v>
      </c>
      <c r="E116" s="483"/>
      <c r="F116" s="483"/>
      <c r="G116" s="483"/>
      <c r="H116" s="483" t="s">
        <v>106</v>
      </c>
      <c r="I116" s="483"/>
      <c r="J116" s="483"/>
    </row>
    <row r="117" spans="1:10" s="81" customFormat="1" ht="21.75" hidden="1" customHeight="1" x14ac:dyDescent="0.25">
      <c r="A117" s="473"/>
      <c r="B117" s="473"/>
      <c r="C117" s="473"/>
      <c r="D117" s="483"/>
      <c r="E117" s="483"/>
      <c r="F117" s="483"/>
      <c r="G117" s="483"/>
      <c r="H117" s="79">
        <f>H14</f>
        <v>2020</v>
      </c>
      <c r="I117" s="79">
        <f t="shared" ref="I117:J117" si="30">I14</f>
        <v>2021</v>
      </c>
      <c r="J117" s="79">
        <f t="shared" si="30"/>
        <v>2022</v>
      </c>
    </row>
    <row r="118" spans="1:10" ht="21.75" hidden="1" customHeight="1" x14ac:dyDescent="0.25">
      <c r="A118" s="71">
        <v>1</v>
      </c>
      <c r="B118" s="558">
        <v>290</v>
      </c>
      <c r="C118" s="393" t="s">
        <v>12</v>
      </c>
      <c r="D118" s="569" t="s">
        <v>100</v>
      </c>
      <c r="E118" s="570"/>
      <c r="F118" s="570"/>
      <c r="G118" s="571"/>
      <c r="H118" s="33"/>
      <c r="I118" s="33"/>
      <c r="J118" s="33"/>
    </row>
    <row r="119" spans="1:10" ht="21.75" hidden="1" customHeight="1" x14ac:dyDescent="0.25">
      <c r="A119" s="71">
        <v>2</v>
      </c>
      <c r="B119" s="559"/>
      <c r="C119" s="393" t="s">
        <v>12</v>
      </c>
      <c r="D119" s="572"/>
      <c r="E119" s="573"/>
      <c r="F119" s="573"/>
      <c r="G119" s="574"/>
      <c r="H119" s="33"/>
      <c r="I119" s="33"/>
      <c r="J119" s="33"/>
    </row>
    <row r="120" spans="1:10" s="81" customFormat="1" ht="21.75" hidden="1" customHeight="1" x14ac:dyDescent="0.25">
      <c r="A120" s="486" t="s">
        <v>33</v>
      </c>
      <c r="B120" s="487"/>
      <c r="C120" s="487"/>
      <c r="D120" s="487"/>
      <c r="E120" s="487"/>
      <c r="F120" s="487"/>
      <c r="G120" s="488"/>
      <c r="H120" s="65">
        <f>SUM(H118:H119)</f>
        <v>0</v>
      </c>
      <c r="I120" s="65">
        <f t="shared" ref="I120:J120" si="31">SUM(I118:I119)</f>
        <v>0</v>
      </c>
      <c r="J120" s="65">
        <f t="shared" si="31"/>
        <v>0</v>
      </c>
    </row>
    <row r="121" spans="1:10" s="81" customFormat="1" hidden="1" x14ac:dyDescent="0.25"/>
    <row r="122" spans="1:10" s="81" customFormat="1" ht="0.75" hidden="1" customHeight="1" x14ac:dyDescent="0.25">
      <c r="A122" s="538" t="s">
        <v>34</v>
      </c>
      <c r="B122" s="538"/>
      <c r="C122" s="538"/>
      <c r="D122" s="538"/>
      <c r="E122" s="538"/>
      <c r="F122" s="538"/>
      <c r="G122" s="538"/>
      <c r="H122" s="538"/>
      <c r="I122" s="538"/>
      <c r="J122" s="560"/>
    </row>
    <row r="123" spans="1:10" s="81" customFormat="1" ht="28.5" hidden="1" customHeight="1" x14ac:dyDescent="0.25">
      <c r="A123" s="472" t="s">
        <v>108</v>
      </c>
      <c r="B123" s="480" t="s">
        <v>0</v>
      </c>
      <c r="C123" s="480" t="s">
        <v>107</v>
      </c>
      <c r="D123" s="483" t="s">
        <v>81</v>
      </c>
      <c r="E123" s="480" t="s">
        <v>86</v>
      </c>
      <c r="F123" s="481" t="s">
        <v>35</v>
      </c>
      <c r="G123" s="482" t="s">
        <v>114</v>
      </c>
      <c r="H123" s="483" t="s">
        <v>106</v>
      </c>
      <c r="I123" s="483"/>
      <c r="J123" s="483"/>
    </row>
    <row r="124" spans="1:10" s="81" customFormat="1" ht="21.75" hidden="1" customHeight="1" x14ac:dyDescent="0.25">
      <c r="A124" s="473"/>
      <c r="B124" s="480"/>
      <c r="C124" s="480"/>
      <c r="D124" s="483"/>
      <c r="E124" s="480"/>
      <c r="F124" s="481"/>
      <c r="G124" s="482"/>
      <c r="H124" s="79">
        <f>H14</f>
        <v>2020</v>
      </c>
      <c r="I124" s="79">
        <f t="shared" ref="I124:J124" si="32">I14</f>
        <v>2021</v>
      </c>
      <c r="J124" s="79">
        <f t="shared" si="32"/>
        <v>2022</v>
      </c>
    </row>
    <row r="125" spans="1:10" ht="38.25" hidden="1" customHeight="1" x14ac:dyDescent="0.25">
      <c r="A125" s="579">
        <v>1</v>
      </c>
      <c r="B125" s="558">
        <v>225</v>
      </c>
      <c r="C125" s="575" t="s">
        <v>36</v>
      </c>
      <c r="D125" s="73" t="s">
        <v>37</v>
      </c>
      <c r="E125" s="74"/>
      <c r="F125" s="75"/>
      <c r="G125" s="76"/>
      <c r="H125" s="70" t="s">
        <v>30</v>
      </c>
      <c r="I125" s="70" t="s">
        <v>30</v>
      </c>
      <c r="J125" s="70" t="s">
        <v>30</v>
      </c>
    </row>
    <row r="126" spans="1:10" ht="21.75" hidden="1" customHeight="1" x14ac:dyDescent="0.25">
      <c r="A126" s="580"/>
      <c r="B126" s="578"/>
      <c r="C126" s="576"/>
      <c r="D126" s="43"/>
      <c r="E126" s="44" t="s">
        <v>98</v>
      </c>
      <c r="F126" s="37"/>
      <c r="G126" s="46" t="e">
        <f>H126/F126</f>
        <v>#DIV/0!</v>
      </c>
      <c r="H126" s="33"/>
      <c r="I126" s="33"/>
      <c r="J126" s="33"/>
    </row>
    <row r="127" spans="1:10" ht="21.75" hidden="1" customHeight="1" x14ac:dyDescent="0.25">
      <c r="A127" s="580"/>
      <c r="B127" s="578"/>
      <c r="C127" s="576"/>
      <c r="D127" s="43"/>
      <c r="E127" s="44"/>
      <c r="F127" s="37"/>
      <c r="G127" s="46" t="e">
        <f t="shared" ref="G127:G132" si="33">H127/F127</f>
        <v>#DIV/0!</v>
      </c>
      <c r="H127" s="33"/>
      <c r="I127" s="33"/>
      <c r="J127" s="33"/>
    </row>
    <row r="128" spans="1:10" ht="21.75" hidden="1" customHeight="1" x14ac:dyDescent="0.25">
      <c r="A128" s="581"/>
      <c r="B128" s="559"/>
      <c r="C128" s="577"/>
      <c r="D128" s="43"/>
      <c r="E128" s="44"/>
      <c r="F128" s="37"/>
      <c r="G128" s="46" t="e">
        <f t="shared" si="33"/>
        <v>#DIV/0!</v>
      </c>
      <c r="H128" s="33"/>
      <c r="I128" s="33"/>
      <c r="J128" s="33"/>
    </row>
    <row r="129" spans="1:10" s="81" customFormat="1" ht="15.75" hidden="1" x14ac:dyDescent="0.25">
      <c r="A129" s="591" t="s">
        <v>431</v>
      </c>
      <c r="B129" s="592"/>
      <c r="C129" s="592"/>
      <c r="D129" s="592"/>
      <c r="E129" s="592"/>
      <c r="F129" s="592"/>
      <c r="G129" s="593"/>
      <c r="H129" s="334">
        <f>SUM(H126:H128)</f>
        <v>0</v>
      </c>
      <c r="I129" s="334">
        <f t="shared" ref="I129:J129" si="34">SUM(I126:I128)</f>
        <v>0</v>
      </c>
      <c r="J129" s="334">
        <f t="shared" si="34"/>
        <v>0</v>
      </c>
    </row>
    <row r="130" spans="1:10" ht="21.75" hidden="1" customHeight="1" x14ac:dyDescent="0.25">
      <c r="A130" s="579">
        <v>1</v>
      </c>
      <c r="B130" s="558">
        <v>226</v>
      </c>
      <c r="C130" s="575" t="s">
        <v>10</v>
      </c>
      <c r="D130" s="43"/>
      <c r="E130" s="44"/>
      <c r="F130" s="37"/>
      <c r="G130" s="46" t="e">
        <f>H130/F130</f>
        <v>#DIV/0!</v>
      </c>
      <c r="H130" s="33"/>
      <c r="I130" s="33"/>
      <c r="J130" s="33"/>
    </row>
    <row r="131" spans="1:10" ht="21.75" hidden="1" customHeight="1" x14ac:dyDescent="0.25">
      <c r="A131" s="580"/>
      <c r="B131" s="578"/>
      <c r="C131" s="576"/>
      <c r="D131" s="43"/>
      <c r="E131" s="44"/>
      <c r="F131" s="37"/>
      <c r="G131" s="46" t="e">
        <f t="shared" si="33"/>
        <v>#DIV/0!</v>
      </c>
      <c r="H131" s="33"/>
      <c r="I131" s="33"/>
      <c r="J131" s="33"/>
    </row>
    <row r="132" spans="1:10" ht="21.75" hidden="1" customHeight="1" x14ac:dyDescent="0.25">
      <c r="A132" s="581"/>
      <c r="B132" s="559"/>
      <c r="C132" s="577"/>
      <c r="D132" s="43"/>
      <c r="E132" s="44"/>
      <c r="F132" s="37"/>
      <c r="G132" s="46" t="e">
        <f t="shared" si="33"/>
        <v>#DIV/0!</v>
      </c>
      <c r="H132" s="33"/>
      <c r="I132" s="33"/>
      <c r="J132" s="33"/>
    </row>
    <row r="133" spans="1:10" s="81" customFormat="1" ht="15.75" hidden="1" x14ac:dyDescent="0.25">
      <c r="A133" s="591" t="s">
        <v>432</v>
      </c>
      <c r="B133" s="592"/>
      <c r="C133" s="592"/>
      <c r="D133" s="592"/>
      <c r="E133" s="592"/>
      <c r="F133" s="592"/>
      <c r="G133" s="593"/>
      <c r="H133" s="334">
        <f>SUM(H130:H132)</f>
        <v>0</v>
      </c>
      <c r="I133" s="334">
        <f t="shared" ref="I133:J133" si="35">SUM(I130:I132)</f>
        <v>0</v>
      </c>
      <c r="J133" s="334">
        <f t="shared" si="35"/>
        <v>0</v>
      </c>
    </row>
    <row r="134" spans="1:10" s="81" customFormat="1" ht="15.75" hidden="1" x14ac:dyDescent="0.25">
      <c r="A134" s="486" t="s">
        <v>39</v>
      </c>
      <c r="B134" s="487"/>
      <c r="C134" s="487"/>
      <c r="D134" s="487"/>
      <c r="E134" s="487"/>
      <c r="F134" s="487"/>
      <c r="G134" s="488"/>
      <c r="H134" s="65">
        <f>H133+H129</f>
        <v>0</v>
      </c>
      <c r="I134" s="65">
        <f t="shared" ref="I134:J134" si="36">I133+I129</f>
        <v>0</v>
      </c>
      <c r="J134" s="65">
        <f t="shared" si="36"/>
        <v>0</v>
      </c>
    </row>
    <row r="135" spans="1:10" s="81" customFormat="1" hidden="1" x14ac:dyDescent="0.25">
      <c r="A135" s="335"/>
      <c r="B135" s="335"/>
      <c r="C135" s="335"/>
      <c r="D135" s="335"/>
      <c r="E135" s="335"/>
      <c r="F135" s="335"/>
      <c r="G135" s="335"/>
    </row>
    <row r="136" spans="1:10" s="81" customFormat="1" ht="30.75" hidden="1" customHeight="1" x14ac:dyDescent="0.25">
      <c r="A136" s="594" t="s">
        <v>433</v>
      </c>
      <c r="B136" s="594"/>
      <c r="C136" s="594"/>
      <c r="D136" s="594"/>
      <c r="E136" s="594"/>
      <c r="F136" s="594"/>
      <c r="G136" s="594"/>
      <c r="H136" s="594"/>
      <c r="I136" s="594"/>
      <c r="J136" s="594"/>
    </row>
    <row r="137" spans="1:10" s="81" customFormat="1" ht="21.75" hidden="1" customHeight="1" x14ac:dyDescent="0.25">
      <c r="A137" s="472" t="s">
        <v>108</v>
      </c>
      <c r="B137" s="480" t="s">
        <v>0</v>
      </c>
      <c r="C137" s="480" t="s">
        <v>107</v>
      </c>
      <c r="D137" s="483" t="s">
        <v>81</v>
      </c>
      <c r="E137" s="480" t="s">
        <v>86</v>
      </c>
      <c r="F137" s="481" t="s">
        <v>35</v>
      </c>
      <c r="G137" s="482" t="s">
        <v>114</v>
      </c>
      <c r="H137" s="483" t="s">
        <v>106</v>
      </c>
      <c r="I137" s="483"/>
      <c r="J137" s="483"/>
    </row>
    <row r="138" spans="1:10" s="81" customFormat="1" ht="29.25" hidden="1" customHeight="1" x14ac:dyDescent="0.25">
      <c r="A138" s="473"/>
      <c r="B138" s="480"/>
      <c r="C138" s="480"/>
      <c r="D138" s="483"/>
      <c r="E138" s="480"/>
      <c r="F138" s="481"/>
      <c r="G138" s="482"/>
      <c r="H138" s="79">
        <f>H14</f>
        <v>2020</v>
      </c>
      <c r="I138" s="79">
        <f t="shared" ref="I138:J138" si="37">I14</f>
        <v>2021</v>
      </c>
      <c r="J138" s="79">
        <f t="shared" si="37"/>
        <v>2022</v>
      </c>
    </row>
    <row r="139" spans="1:10" ht="45" hidden="1" x14ac:dyDescent="0.25">
      <c r="A139" s="71">
        <v>1</v>
      </c>
      <c r="B139" s="331">
        <v>225</v>
      </c>
      <c r="C139" s="336" t="s">
        <v>36</v>
      </c>
      <c r="D139" s="45"/>
      <c r="E139" s="44" t="s">
        <v>98</v>
      </c>
      <c r="F139" s="37"/>
      <c r="G139" s="46" t="e">
        <f>H140/F139</f>
        <v>#DIV/0!</v>
      </c>
      <c r="I139" s="33"/>
      <c r="J139" s="33"/>
    </row>
    <row r="140" spans="1:10" ht="21.75" hidden="1" customHeight="1" x14ac:dyDescent="0.25">
      <c r="A140" s="71"/>
      <c r="B140" s="331">
        <v>226</v>
      </c>
      <c r="C140" s="336" t="s">
        <v>10</v>
      </c>
      <c r="D140" s="45"/>
      <c r="E140" s="44" t="s">
        <v>98</v>
      </c>
      <c r="F140" s="37"/>
      <c r="G140" s="46" t="e">
        <f>H141/F140</f>
        <v>#DIV/0!</v>
      </c>
      <c r="H140" s="33"/>
      <c r="I140" s="33"/>
      <c r="J140" s="33"/>
    </row>
    <row r="141" spans="1:10" ht="15.75" hidden="1" x14ac:dyDescent="0.25">
      <c r="A141" s="263"/>
      <c r="B141" s="266"/>
      <c r="C141" s="47"/>
      <c r="D141" s="45"/>
      <c r="E141" s="44" t="s">
        <v>98</v>
      </c>
      <c r="F141" s="37"/>
      <c r="G141" s="46" t="e">
        <f t="shared" ref="G141:G142" si="38">H141/F141</f>
        <v>#DIV/0!</v>
      </c>
      <c r="H141" s="33"/>
      <c r="I141" s="33"/>
      <c r="J141" s="33"/>
    </row>
    <row r="142" spans="1:10" ht="30" hidden="1" x14ac:dyDescent="0.25">
      <c r="A142" s="250"/>
      <c r="B142" s="331">
        <v>310</v>
      </c>
      <c r="C142" s="336" t="s">
        <v>435</v>
      </c>
      <c r="D142" s="45"/>
      <c r="E142" s="44" t="s">
        <v>98</v>
      </c>
      <c r="F142" s="37"/>
      <c r="G142" s="46" t="e">
        <f t="shared" si="38"/>
        <v>#DIV/0!</v>
      </c>
      <c r="H142" s="33"/>
      <c r="I142" s="33"/>
      <c r="J142" s="33"/>
    </row>
    <row r="143" spans="1:10" s="81" customFormat="1" ht="21.75" hidden="1" customHeight="1" x14ac:dyDescent="0.25">
      <c r="A143" s="486" t="s">
        <v>434</v>
      </c>
      <c r="B143" s="487"/>
      <c r="C143" s="487"/>
      <c r="D143" s="487"/>
      <c r="E143" s="487"/>
      <c r="F143" s="487"/>
      <c r="G143" s="488"/>
      <c r="H143" s="65">
        <f>SUM(H139:H142)</f>
        <v>0</v>
      </c>
      <c r="I143" s="65">
        <f t="shared" ref="I143:J143" si="39">SUM(I139:I142)</f>
        <v>0</v>
      </c>
      <c r="J143" s="65">
        <f t="shared" si="39"/>
        <v>0</v>
      </c>
    </row>
    <row r="144" spans="1:10" s="81" customFormat="1" hidden="1" x14ac:dyDescent="0.25"/>
    <row r="145" spans="1:11" s="81" customFormat="1" ht="21.95" customHeight="1" x14ac:dyDescent="0.25">
      <c r="A145" s="526" t="s">
        <v>115</v>
      </c>
      <c r="B145" s="526"/>
      <c r="C145" s="526"/>
      <c r="D145" s="526"/>
      <c r="E145" s="526"/>
      <c r="F145" s="526"/>
      <c r="G145" s="526"/>
      <c r="H145" s="526"/>
      <c r="I145" s="526"/>
      <c r="J145" s="527"/>
      <c r="K145" s="337"/>
    </row>
    <row r="146" spans="1:11" s="81" customFormat="1" ht="21.95" customHeight="1" x14ac:dyDescent="0.25">
      <c r="B146" s="471" t="s">
        <v>40</v>
      </c>
      <c r="C146" s="471"/>
      <c r="D146" s="471"/>
      <c r="E146" s="471"/>
      <c r="F146" s="471"/>
      <c r="G146" s="471"/>
      <c r="H146" s="471"/>
      <c r="I146" s="471"/>
      <c r="J146" s="471"/>
    </row>
    <row r="147" spans="1:11" s="81" customFormat="1" ht="21.95" customHeight="1" x14ac:dyDescent="0.25">
      <c r="A147" s="480" t="s">
        <v>108</v>
      </c>
      <c r="B147" s="483" t="s">
        <v>116</v>
      </c>
      <c r="C147" s="483"/>
      <c r="D147" s="483"/>
      <c r="E147" s="481" t="s">
        <v>94</v>
      </c>
      <c r="F147" s="481" t="s">
        <v>95</v>
      </c>
      <c r="G147" s="482" t="s">
        <v>117</v>
      </c>
      <c r="H147" s="483" t="s">
        <v>106</v>
      </c>
      <c r="I147" s="483"/>
      <c r="J147" s="483"/>
    </row>
    <row r="148" spans="1:11" s="81" customFormat="1" ht="27.75" customHeight="1" x14ac:dyDescent="0.25">
      <c r="A148" s="480"/>
      <c r="B148" s="483"/>
      <c r="C148" s="483"/>
      <c r="D148" s="483"/>
      <c r="E148" s="481"/>
      <c r="F148" s="481"/>
      <c r="G148" s="482"/>
      <c r="H148" s="79">
        <f>H14</f>
        <v>2020</v>
      </c>
      <c r="I148" s="79">
        <f t="shared" ref="I148:J148" si="40">I14</f>
        <v>2021</v>
      </c>
      <c r="J148" s="79">
        <f t="shared" si="40"/>
        <v>2022</v>
      </c>
    </row>
    <row r="149" spans="1:11" s="81" customFormat="1" ht="15" customHeight="1" x14ac:dyDescent="0.25">
      <c r="A149" s="338">
        <v>1</v>
      </c>
      <c r="B149" s="465">
        <v>2</v>
      </c>
      <c r="C149" s="465"/>
      <c r="D149" s="465"/>
      <c r="E149" s="339">
        <v>3</v>
      </c>
      <c r="F149" s="339">
        <v>4</v>
      </c>
      <c r="G149" s="339">
        <v>5</v>
      </c>
      <c r="H149" s="340">
        <v>6</v>
      </c>
      <c r="I149" s="340">
        <v>7</v>
      </c>
      <c r="J149" s="340">
        <v>8</v>
      </c>
    </row>
    <row r="150" spans="1:11" ht="31.5" hidden="1" customHeight="1" x14ac:dyDescent="0.25">
      <c r="A150" s="71"/>
      <c r="B150" s="528" t="s">
        <v>41</v>
      </c>
      <c r="C150" s="529"/>
      <c r="D150" s="530"/>
      <c r="E150" s="37"/>
      <c r="F150" s="37"/>
      <c r="G150" s="33" t="e">
        <f>H150/F150/E150</f>
        <v>#DIV/0!</v>
      </c>
      <c r="H150" s="33"/>
      <c r="I150" s="33"/>
      <c r="J150" s="33"/>
    </row>
    <row r="151" spans="1:11" ht="17.100000000000001" customHeight="1" x14ac:dyDescent="0.25">
      <c r="A151" s="71"/>
      <c r="B151" s="522" t="s">
        <v>42</v>
      </c>
      <c r="C151" s="522"/>
      <c r="D151" s="522"/>
      <c r="E151" s="37">
        <v>3</v>
      </c>
      <c r="F151" s="37">
        <v>12</v>
      </c>
      <c r="G151" s="33">
        <f>H151/F151/E151</f>
        <v>1137.5</v>
      </c>
      <c r="H151" s="33">
        <v>40950</v>
      </c>
      <c r="I151" s="33">
        <v>40950</v>
      </c>
      <c r="J151" s="33">
        <v>40950</v>
      </c>
    </row>
    <row r="152" spans="1:11" ht="16.5" customHeight="1" x14ac:dyDescent="0.25">
      <c r="A152" s="71"/>
      <c r="B152" s="522" t="s">
        <v>48</v>
      </c>
      <c r="C152" s="522"/>
      <c r="D152" s="522"/>
      <c r="E152" s="37">
        <v>1</v>
      </c>
      <c r="F152" s="37">
        <v>12</v>
      </c>
      <c r="G152" s="33">
        <f t="shared" ref="G152" si="41">H152/F152/E152</f>
        <v>2954.1666666666665</v>
      </c>
      <c r="H152" s="33">
        <v>35450</v>
      </c>
      <c r="I152" s="33">
        <v>35450</v>
      </c>
      <c r="J152" s="33">
        <v>35450</v>
      </c>
    </row>
    <row r="153" spans="1:11" ht="0.75" customHeight="1" x14ac:dyDescent="0.25">
      <c r="A153" s="71"/>
      <c r="B153" s="522" t="s">
        <v>88</v>
      </c>
      <c r="C153" s="522"/>
      <c r="D153" s="522"/>
      <c r="E153" s="37"/>
      <c r="F153" s="37"/>
      <c r="G153" s="33" t="e">
        <f t="shared" ref="G153:G165" si="42">H153/F153/E153</f>
        <v>#DIV/0!</v>
      </c>
      <c r="H153" s="33"/>
      <c r="I153" s="33"/>
      <c r="J153" s="33"/>
    </row>
    <row r="154" spans="1:11" ht="16.5" hidden="1" customHeight="1" x14ac:dyDescent="0.25">
      <c r="A154" s="71"/>
      <c r="B154" s="522" t="s">
        <v>87</v>
      </c>
      <c r="C154" s="522"/>
      <c r="D154" s="522"/>
      <c r="E154" s="37"/>
      <c r="F154" s="37"/>
      <c r="G154" s="33" t="e">
        <f t="shared" si="42"/>
        <v>#DIV/0!</v>
      </c>
      <c r="H154" s="33"/>
      <c r="I154" s="33"/>
      <c r="J154" s="33"/>
    </row>
    <row r="155" spans="1:11" ht="16.5" hidden="1" customHeight="1" x14ac:dyDescent="0.25">
      <c r="A155" s="71"/>
      <c r="B155" s="522" t="s">
        <v>44</v>
      </c>
      <c r="C155" s="522"/>
      <c r="D155" s="522"/>
      <c r="E155" s="37"/>
      <c r="F155" s="37"/>
      <c r="G155" s="33" t="e">
        <f t="shared" si="42"/>
        <v>#DIV/0!</v>
      </c>
      <c r="H155" s="33"/>
      <c r="I155" s="33"/>
      <c r="J155" s="33"/>
    </row>
    <row r="156" spans="1:11" ht="16.5" hidden="1" customHeight="1" x14ac:dyDescent="0.25">
      <c r="A156" s="71"/>
      <c r="B156" s="522" t="s">
        <v>46</v>
      </c>
      <c r="C156" s="522"/>
      <c r="D156" s="522"/>
      <c r="E156" s="37"/>
      <c r="F156" s="37"/>
      <c r="G156" s="33" t="e">
        <f t="shared" si="42"/>
        <v>#DIV/0!</v>
      </c>
      <c r="H156" s="33"/>
      <c r="I156" s="33"/>
      <c r="J156" s="33"/>
    </row>
    <row r="157" spans="1:11" ht="16.5" hidden="1" customHeight="1" x14ac:dyDescent="0.25">
      <c r="A157" s="71"/>
      <c r="B157" s="522" t="s">
        <v>43</v>
      </c>
      <c r="C157" s="522"/>
      <c r="D157" s="522"/>
      <c r="E157" s="37"/>
      <c r="F157" s="37"/>
      <c r="G157" s="33" t="e">
        <f t="shared" si="42"/>
        <v>#DIV/0!</v>
      </c>
      <c r="H157" s="33"/>
      <c r="I157" s="33"/>
      <c r="J157" s="33"/>
    </row>
    <row r="158" spans="1:11" s="81" customFormat="1" ht="21.95" customHeight="1" x14ac:dyDescent="0.25">
      <c r="A158" s="553" t="s">
        <v>437</v>
      </c>
      <c r="B158" s="553"/>
      <c r="C158" s="553"/>
      <c r="D158" s="553"/>
      <c r="E158" s="553"/>
      <c r="F158" s="553"/>
      <c r="G158" s="553"/>
      <c r="H158" s="70">
        <f>SUM(H150:H157)</f>
        <v>76400</v>
      </c>
      <c r="I158" s="70">
        <f t="shared" ref="I158:J158" si="43">SUM(I150:I157)</f>
        <v>76400</v>
      </c>
      <c r="J158" s="70">
        <f t="shared" si="43"/>
        <v>76400</v>
      </c>
    </row>
    <row r="159" spans="1:11" ht="17.100000000000001" customHeight="1" x14ac:dyDescent="0.25">
      <c r="A159" s="263"/>
      <c r="B159" s="522" t="s">
        <v>426</v>
      </c>
      <c r="C159" s="522"/>
      <c r="D159" s="522"/>
      <c r="E159" s="37">
        <v>1</v>
      </c>
      <c r="F159" s="37">
        <v>10</v>
      </c>
      <c r="G159" s="33">
        <f t="shared" si="42"/>
        <v>4272</v>
      </c>
      <c r="H159" s="33">
        <v>42720</v>
      </c>
      <c r="I159" s="33">
        <v>43920</v>
      </c>
      <c r="J159" s="33">
        <v>43920</v>
      </c>
    </row>
    <row r="160" spans="1:11" ht="24" customHeight="1" x14ac:dyDescent="0.25">
      <c r="A160" s="263"/>
      <c r="B160" s="433" t="s">
        <v>523</v>
      </c>
      <c r="C160" s="434"/>
      <c r="D160" s="435"/>
      <c r="E160" s="37">
        <v>1</v>
      </c>
      <c r="F160" s="37">
        <v>1</v>
      </c>
      <c r="G160" s="33">
        <f t="shared" si="42"/>
        <v>1200</v>
      </c>
      <c r="H160" s="33">
        <v>1200</v>
      </c>
      <c r="I160" s="33"/>
      <c r="J160" s="33"/>
    </row>
    <row r="161" spans="1:10" ht="16.5" hidden="1" customHeight="1" x14ac:dyDescent="0.25">
      <c r="A161" s="263"/>
      <c r="B161" s="522" t="s">
        <v>427</v>
      </c>
      <c r="C161" s="522"/>
      <c r="D161" s="522"/>
      <c r="E161" s="37"/>
      <c r="F161" s="37"/>
      <c r="G161" s="33" t="e">
        <f t="shared" si="42"/>
        <v>#DIV/0!</v>
      </c>
      <c r="H161" s="33"/>
      <c r="I161" s="33"/>
      <c r="J161" s="33"/>
    </row>
    <row r="162" spans="1:10" ht="16.5" hidden="1" customHeight="1" x14ac:dyDescent="0.25">
      <c r="A162" s="263"/>
      <c r="B162" s="522"/>
      <c r="C162" s="522"/>
      <c r="D162" s="522"/>
      <c r="E162" s="37"/>
      <c r="F162" s="37"/>
      <c r="G162" s="33" t="e">
        <f t="shared" si="42"/>
        <v>#DIV/0!</v>
      </c>
      <c r="H162" s="33"/>
      <c r="I162" s="33"/>
      <c r="J162" s="33"/>
    </row>
    <row r="163" spans="1:10" ht="16.5" hidden="1" customHeight="1" x14ac:dyDescent="0.25">
      <c r="A163" s="263"/>
      <c r="B163" s="522"/>
      <c r="C163" s="522"/>
      <c r="D163" s="522"/>
      <c r="E163" s="37"/>
      <c r="F163" s="37"/>
      <c r="G163" s="33" t="e">
        <f t="shared" si="42"/>
        <v>#DIV/0!</v>
      </c>
      <c r="H163" s="33"/>
      <c r="I163" s="33"/>
      <c r="J163" s="33"/>
    </row>
    <row r="164" spans="1:10" ht="16.5" hidden="1" customHeight="1" x14ac:dyDescent="0.25">
      <c r="A164" s="263"/>
      <c r="B164" s="522"/>
      <c r="C164" s="522"/>
      <c r="D164" s="522"/>
      <c r="E164" s="37"/>
      <c r="F164" s="37"/>
      <c r="G164" s="33" t="e">
        <f t="shared" si="42"/>
        <v>#DIV/0!</v>
      </c>
      <c r="H164" s="33"/>
      <c r="I164" s="33"/>
      <c r="J164" s="33"/>
    </row>
    <row r="165" spans="1:10" ht="16.5" hidden="1" customHeight="1" x14ac:dyDescent="0.25">
      <c r="A165" s="263"/>
      <c r="B165" s="522"/>
      <c r="C165" s="522"/>
      <c r="D165" s="522"/>
      <c r="E165" s="37"/>
      <c r="F165" s="37"/>
      <c r="G165" s="33" t="e">
        <f t="shared" si="42"/>
        <v>#DIV/0!</v>
      </c>
      <c r="H165" s="33"/>
      <c r="I165" s="33"/>
      <c r="J165" s="33"/>
    </row>
    <row r="166" spans="1:10" s="81" customFormat="1" ht="21.95" customHeight="1" x14ac:dyDescent="0.25">
      <c r="A166" s="554" t="s">
        <v>436</v>
      </c>
      <c r="B166" s="554"/>
      <c r="C166" s="554"/>
      <c r="D166" s="554"/>
      <c r="E166" s="554"/>
      <c r="F166" s="554"/>
      <c r="G166" s="554"/>
      <c r="H166" s="94">
        <f>SUM(H159:H165)</f>
        <v>43920</v>
      </c>
      <c r="I166" s="94">
        <f t="shared" ref="I166" si="44">SUM(I159:I165)</f>
        <v>43920</v>
      </c>
      <c r="J166" s="94">
        <f t="shared" ref="J166" si="45">SUM(J159:J165)</f>
        <v>43920</v>
      </c>
    </row>
    <row r="167" spans="1:10" s="81" customFormat="1" ht="21" customHeight="1" x14ac:dyDescent="0.25">
      <c r="A167" s="516" t="s">
        <v>49</v>
      </c>
      <c r="B167" s="516"/>
      <c r="C167" s="516"/>
      <c r="D167" s="516"/>
      <c r="E167" s="516"/>
      <c r="F167" s="516"/>
      <c r="G167" s="516"/>
      <c r="H167" s="65">
        <f>H158+H166</f>
        <v>120320</v>
      </c>
      <c r="I167" s="65">
        <f t="shared" ref="I167:J167" si="46">I158+I166</f>
        <v>120320</v>
      </c>
      <c r="J167" s="65">
        <f t="shared" si="46"/>
        <v>120320</v>
      </c>
    </row>
    <row r="168" spans="1:10" s="81" customFormat="1" ht="14.25" hidden="1" customHeight="1" x14ac:dyDescent="0.25"/>
    <row r="169" spans="1:10" s="81" customFormat="1" ht="21.75" hidden="1" customHeight="1" x14ac:dyDescent="0.25">
      <c r="B169" s="471" t="s">
        <v>50</v>
      </c>
      <c r="C169" s="471"/>
      <c r="D169" s="471"/>
      <c r="E169" s="471"/>
      <c r="F169" s="471"/>
      <c r="G169" s="471"/>
      <c r="H169" s="471"/>
      <c r="I169" s="471"/>
      <c r="J169" s="471"/>
    </row>
    <row r="170" spans="1:10" s="81" customFormat="1" ht="21.75" hidden="1" customHeight="1" x14ac:dyDescent="0.25">
      <c r="A170" s="480" t="s">
        <v>108</v>
      </c>
      <c r="B170" s="483" t="s">
        <v>81</v>
      </c>
      <c r="C170" s="483"/>
      <c r="D170" s="483"/>
      <c r="E170" s="481" t="s">
        <v>51</v>
      </c>
      <c r="F170" s="481" t="s">
        <v>118</v>
      </c>
      <c r="G170" s="517" t="s">
        <v>119</v>
      </c>
      <c r="H170" s="483" t="s">
        <v>106</v>
      </c>
      <c r="I170" s="483"/>
      <c r="J170" s="483"/>
    </row>
    <row r="171" spans="1:10" s="81" customFormat="1" ht="34.5" hidden="1" customHeight="1" x14ac:dyDescent="0.25">
      <c r="A171" s="480"/>
      <c r="B171" s="483"/>
      <c r="C171" s="483"/>
      <c r="D171" s="483"/>
      <c r="E171" s="481"/>
      <c r="F171" s="481"/>
      <c r="G171" s="517"/>
      <c r="H171" s="79">
        <f>H14</f>
        <v>2020</v>
      </c>
      <c r="I171" s="79">
        <f t="shared" ref="I171:J171" si="47">I14</f>
        <v>2021</v>
      </c>
      <c r="J171" s="79">
        <f t="shared" si="47"/>
        <v>2022</v>
      </c>
    </row>
    <row r="172" spans="1:10" s="81" customFormat="1" ht="15.75" hidden="1" customHeight="1" x14ac:dyDescent="0.25">
      <c r="A172" s="338">
        <v>1</v>
      </c>
      <c r="B172" s="465">
        <v>2</v>
      </c>
      <c r="C172" s="465"/>
      <c r="D172" s="465"/>
      <c r="E172" s="339">
        <v>3</v>
      </c>
      <c r="F172" s="339">
        <v>4</v>
      </c>
      <c r="G172" s="339">
        <v>5</v>
      </c>
      <c r="H172" s="340">
        <v>6</v>
      </c>
      <c r="I172" s="340">
        <v>7</v>
      </c>
      <c r="J172" s="340">
        <v>8</v>
      </c>
    </row>
    <row r="173" spans="1:10" ht="16.5" hidden="1" customHeight="1" x14ac:dyDescent="0.25">
      <c r="A173" s="71">
        <v>1</v>
      </c>
      <c r="B173" s="518" t="s">
        <v>52</v>
      </c>
      <c r="C173" s="519"/>
      <c r="D173" s="520"/>
      <c r="E173" s="37" t="s">
        <v>120</v>
      </c>
      <c r="F173" s="37"/>
      <c r="G173" s="38"/>
      <c r="H173" s="33"/>
      <c r="I173" s="33"/>
      <c r="J173" s="33"/>
    </row>
    <row r="174" spans="1:10" ht="16.5" hidden="1" customHeight="1" x14ac:dyDescent="0.25">
      <c r="A174" s="71">
        <v>2</v>
      </c>
      <c r="B174" s="518" t="s">
        <v>53</v>
      </c>
      <c r="C174" s="519"/>
      <c r="D174" s="520"/>
      <c r="E174" s="37"/>
      <c r="F174" s="33" t="e">
        <f>H174/E174/G174</f>
        <v>#DIV/0!</v>
      </c>
      <c r="G174" s="38"/>
      <c r="H174" s="33"/>
      <c r="I174" s="33"/>
      <c r="J174" s="33"/>
    </row>
    <row r="175" spans="1:10" ht="29.25" hidden="1" customHeight="1" x14ac:dyDescent="0.25">
      <c r="A175" s="71">
        <v>3</v>
      </c>
      <c r="B175" s="523" t="s">
        <v>9</v>
      </c>
      <c r="C175" s="524"/>
      <c r="D175" s="525"/>
      <c r="E175" s="37"/>
      <c r="F175" s="33" t="e">
        <f>H175/E175/G175</f>
        <v>#DIV/0!</v>
      </c>
      <c r="G175" s="38"/>
      <c r="H175" s="33"/>
      <c r="I175" s="33"/>
      <c r="J175" s="33"/>
    </row>
    <row r="176" spans="1:10" s="81" customFormat="1" ht="21.75" hidden="1" customHeight="1" x14ac:dyDescent="0.25">
      <c r="A176" s="486" t="s">
        <v>54</v>
      </c>
      <c r="B176" s="487"/>
      <c r="C176" s="487"/>
      <c r="D176" s="487"/>
      <c r="E176" s="487"/>
      <c r="F176" s="487"/>
      <c r="G176" s="488"/>
      <c r="H176" s="65">
        <f>SUM(H173:H175)</f>
        <v>0</v>
      </c>
      <c r="I176" s="65">
        <f>SUM(I173:I175)</f>
        <v>0</v>
      </c>
      <c r="J176" s="65">
        <f>SUM(J173:J175)</f>
        <v>0</v>
      </c>
    </row>
    <row r="177" spans="1:11" s="81" customFormat="1" hidden="1" x14ac:dyDescent="0.25"/>
    <row r="178" spans="1:11" s="81" customFormat="1" ht="21.95" customHeight="1" x14ac:dyDescent="0.25">
      <c r="B178" s="471" t="s">
        <v>121</v>
      </c>
      <c r="C178" s="471"/>
      <c r="D178" s="471"/>
      <c r="E178" s="471"/>
      <c r="F178" s="471"/>
      <c r="G178" s="471"/>
      <c r="H178" s="471"/>
      <c r="I178" s="471"/>
      <c r="J178" s="471"/>
    </row>
    <row r="179" spans="1:11" s="81" customFormat="1" ht="21.95" customHeight="1" x14ac:dyDescent="0.25">
      <c r="A179" s="480" t="s">
        <v>108</v>
      </c>
      <c r="B179" s="483" t="s">
        <v>81</v>
      </c>
      <c r="C179" s="483"/>
      <c r="D179" s="483"/>
      <c r="E179" s="480" t="s">
        <v>86</v>
      </c>
      <c r="F179" s="482" t="s">
        <v>82</v>
      </c>
      <c r="G179" s="482" t="s">
        <v>89</v>
      </c>
      <c r="H179" s="483" t="s">
        <v>106</v>
      </c>
      <c r="I179" s="483"/>
      <c r="J179" s="483"/>
    </row>
    <row r="180" spans="1:11" s="81" customFormat="1" ht="29.25" customHeight="1" x14ac:dyDescent="0.25">
      <c r="A180" s="480"/>
      <c r="B180" s="483"/>
      <c r="C180" s="483"/>
      <c r="D180" s="483"/>
      <c r="E180" s="480"/>
      <c r="F180" s="482"/>
      <c r="G180" s="482"/>
      <c r="H180" s="79">
        <f>H14</f>
        <v>2020</v>
      </c>
      <c r="I180" s="79">
        <f t="shared" ref="I180:J180" si="48">I14</f>
        <v>2021</v>
      </c>
      <c r="J180" s="79">
        <f t="shared" si="48"/>
        <v>2022</v>
      </c>
    </row>
    <row r="181" spans="1:11" s="81" customFormat="1" ht="15.95" customHeight="1" x14ac:dyDescent="0.25">
      <c r="A181" s="338">
        <v>1</v>
      </c>
      <c r="B181" s="465">
        <v>2</v>
      </c>
      <c r="C181" s="465"/>
      <c r="D181" s="465"/>
      <c r="E181" s="339">
        <v>3</v>
      </c>
      <c r="F181" s="339">
        <v>4</v>
      </c>
      <c r="G181" s="339">
        <v>5</v>
      </c>
      <c r="H181" s="340">
        <v>6</v>
      </c>
      <c r="I181" s="340">
        <v>7</v>
      </c>
      <c r="J181" s="340">
        <v>8</v>
      </c>
    </row>
    <row r="182" spans="1:11" ht="23.1" customHeight="1" x14ac:dyDescent="0.25">
      <c r="A182" s="71">
        <v>1</v>
      </c>
      <c r="B182" s="518" t="s">
        <v>55</v>
      </c>
      <c r="C182" s="519"/>
      <c r="D182" s="520"/>
      <c r="E182" s="336" t="s">
        <v>56</v>
      </c>
      <c r="F182" s="33">
        <f>H182/G182</f>
        <v>420.49302964392302</v>
      </c>
      <c r="G182" s="33">
        <v>3829.79</v>
      </c>
      <c r="H182" s="33">
        <v>1610400</v>
      </c>
      <c r="I182" s="33">
        <v>1610400</v>
      </c>
      <c r="J182" s="33">
        <v>1610400</v>
      </c>
      <c r="K182" s="35"/>
    </row>
    <row r="183" spans="1:11" ht="23.1" customHeight="1" x14ac:dyDescent="0.25">
      <c r="A183" s="71">
        <v>2</v>
      </c>
      <c r="B183" s="518" t="s">
        <v>122</v>
      </c>
      <c r="C183" s="519"/>
      <c r="D183" s="520"/>
      <c r="E183" s="336" t="s">
        <v>57</v>
      </c>
      <c r="F183" s="33">
        <f t="shared" ref="F183:F185" si="49">H183/G183</f>
        <v>437.76602294990204</v>
      </c>
      <c r="G183" s="33">
        <v>35.729999999999997</v>
      </c>
      <c r="H183" s="33">
        <v>15641.38</v>
      </c>
      <c r="I183" s="33">
        <v>15641.38</v>
      </c>
      <c r="J183" s="33">
        <v>15641.38</v>
      </c>
      <c r="K183" s="35"/>
    </row>
    <row r="184" spans="1:11" ht="23.1" customHeight="1" x14ac:dyDescent="0.25">
      <c r="A184" s="71">
        <v>3</v>
      </c>
      <c r="B184" s="518" t="s">
        <v>58</v>
      </c>
      <c r="C184" s="519"/>
      <c r="D184" s="520"/>
      <c r="E184" s="336" t="s">
        <v>57</v>
      </c>
      <c r="F184" s="33">
        <f t="shared" si="49"/>
        <v>447.68996763754052</v>
      </c>
      <c r="G184" s="33">
        <v>30.9</v>
      </c>
      <c r="H184" s="33">
        <v>13833.62</v>
      </c>
      <c r="I184" s="33">
        <v>13833.62</v>
      </c>
      <c r="J184" s="33">
        <v>13833.62</v>
      </c>
      <c r="K184" s="35"/>
    </row>
    <row r="185" spans="1:11" ht="23.1" customHeight="1" x14ac:dyDescent="0.25">
      <c r="A185" s="71">
        <v>4</v>
      </c>
      <c r="B185" s="510" t="s">
        <v>59</v>
      </c>
      <c r="C185" s="511"/>
      <c r="D185" s="512"/>
      <c r="E185" s="341" t="s">
        <v>60</v>
      </c>
      <c r="F185" s="33">
        <f t="shared" si="49"/>
        <v>21925.247524752478</v>
      </c>
      <c r="G185" s="33">
        <v>6.06</v>
      </c>
      <c r="H185" s="33">
        <v>132867</v>
      </c>
      <c r="I185" s="33">
        <v>132867</v>
      </c>
      <c r="J185" s="33">
        <v>132867</v>
      </c>
      <c r="K185" s="35"/>
    </row>
    <row r="186" spans="1:11" s="81" customFormat="1" ht="21" customHeight="1" x14ac:dyDescent="0.25">
      <c r="A186" s="486" t="s">
        <v>61</v>
      </c>
      <c r="B186" s="487"/>
      <c r="C186" s="487"/>
      <c r="D186" s="487"/>
      <c r="E186" s="487"/>
      <c r="F186" s="487"/>
      <c r="G186" s="488"/>
      <c r="H186" s="65">
        <f>SUM(H182:H185)</f>
        <v>1772742</v>
      </c>
      <c r="I186" s="65">
        <f t="shared" ref="I186:J186" si="50">SUM(I182:I185)</f>
        <v>1772742</v>
      </c>
      <c r="J186" s="65">
        <f t="shared" si="50"/>
        <v>1772742</v>
      </c>
    </row>
    <row r="187" spans="1:11" s="81" customFormat="1" ht="14.25" hidden="1" customHeight="1" x14ac:dyDescent="0.25"/>
    <row r="188" spans="1:11" s="81" customFormat="1" ht="21.75" hidden="1" customHeight="1" x14ac:dyDescent="0.25">
      <c r="B188" s="471" t="s">
        <v>123</v>
      </c>
      <c r="C188" s="471"/>
      <c r="D188" s="471"/>
      <c r="E188" s="471"/>
      <c r="F188" s="471"/>
      <c r="G188" s="471"/>
      <c r="H188" s="471"/>
      <c r="I188" s="471"/>
      <c r="J188" s="471"/>
    </row>
    <row r="189" spans="1:11" s="81" customFormat="1" ht="22.5" hidden="1" customHeight="1" x14ac:dyDescent="0.25">
      <c r="A189" s="480" t="s">
        <v>108</v>
      </c>
      <c r="B189" s="483" t="s">
        <v>81</v>
      </c>
      <c r="C189" s="483"/>
      <c r="D189" s="483"/>
      <c r="E189" s="481" t="s">
        <v>125</v>
      </c>
      <c r="F189" s="521" t="s">
        <v>90</v>
      </c>
      <c r="G189" s="521" t="s">
        <v>126</v>
      </c>
      <c r="H189" s="483" t="s">
        <v>106</v>
      </c>
      <c r="I189" s="483"/>
      <c r="J189" s="483"/>
    </row>
    <row r="190" spans="1:11" s="81" customFormat="1" ht="22.5" hidden="1" customHeight="1" x14ac:dyDescent="0.25">
      <c r="A190" s="480"/>
      <c r="B190" s="483"/>
      <c r="C190" s="483"/>
      <c r="D190" s="483"/>
      <c r="E190" s="481"/>
      <c r="F190" s="521"/>
      <c r="G190" s="521"/>
      <c r="H190" s="79">
        <f>H14</f>
        <v>2020</v>
      </c>
      <c r="I190" s="79">
        <f t="shared" ref="I190:J190" si="51">I14</f>
        <v>2021</v>
      </c>
      <c r="J190" s="79">
        <f t="shared" si="51"/>
        <v>2022</v>
      </c>
    </row>
    <row r="191" spans="1:11" s="81" customFormat="1" ht="15.75" hidden="1" customHeight="1" x14ac:dyDescent="0.25">
      <c r="A191" s="338">
        <v>1</v>
      </c>
      <c r="B191" s="465">
        <v>2</v>
      </c>
      <c r="C191" s="465"/>
      <c r="D191" s="465"/>
      <c r="E191" s="339">
        <v>3</v>
      </c>
      <c r="F191" s="339">
        <v>4</v>
      </c>
      <c r="G191" s="339">
        <v>5</v>
      </c>
      <c r="H191" s="340">
        <v>6</v>
      </c>
      <c r="I191" s="340">
        <v>7</v>
      </c>
      <c r="J191" s="340">
        <v>8</v>
      </c>
    </row>
    <row r="192" spans="1:11" ht="20.25" hidden="1" customHeight="1" x14ac:dyDescent="0.25">
      <c r="A192" s="71">
        <v>1</v>
      </c>
      <c r="B192" s="518" t="s">
        <v>62</v>
      </c>
      <c r="C192" s="519"/>
      <c r="D192" s="520"/>
      <c r="E192" s="48"/>
      <c r="F192" s="33" t="e">
        <f>H192/G192</f>
        <v>#DIV/0!</v>
      </c>
      <c r="G192" s="33"/>
      <c r="H192" s="33"/>
      <c r="I192" s="33"/>
      <c r="J192" s="33"/>
    </row>
    <row r="193" spans="1:10" ht="20.25" hidden="1" customHeight="1" x14ac:dyDescent="0.25">
      <c r="A193" s="71">
        <v>2</v>
      </c>
      <c r="B193" s="518" t="s">
        <v>124</v>
      </c>
      <c r="C193" s="519"/>
      <c r="D193" s="520"/>
      <c r="E193" s="48"/>
      <c r="F193" s="33" t="e">
        <f t="shared" ref="F193" si="52">H193/G193</f>
        <v>#DIV/0!</v>
      </c>
      <c r="G193" s="33"/>
      <c r="H193" s="33"/>
      <c r="I193" s="33"/>
      <c r="J193" s="33"/>
    </row>
    <row r="194" spans="1:10" s="81" customFormat="1" ht="21.75" hidden="1" customHeight="1" x14ac:dyDescent="0.25">
      <c r="A194" s="486" t="s">
        <v>63</v>
      </c>
      <c r="B194" s="487"/>
      <c r="C194" s="487"/>
      <c r="D194" s="487"/>
      <c r="E194" s="487"/>
      <c r="F194" s="487"/>
      <c r="G194" s="488"/>
      <c r="H194" s="65">
        <f>SUM(H192:H193)</f>
        <v>0</v>
      </c>
      <c r="I194" s="65">
        <f>SUM(I192:I193)</f>
        <v>0</v>
      </c>
      <c r="J194" s="65">
        <f>SUM(J192:J193)</f>
        <v>0</v>
      </c>
    </row>
    <row r="195" spans="1:10" s="81" customFormat="1" hidden="1" x14ac:dyDescent="0.25"/>
    <row r="196" spans="1:10" s="81" customFormat="1" ht="21.95" customHeight="1" x14ac:dyDescent="0.25">
      <c r="B196" s="471" t="s">
        <v>141</v>
      </c>
      <c r="C196" s="471"/>
      <c r="D196" s="471"/>
      <c r="E196" s="471"/>
      <c r="F196" s="471"/>
      <c r="G196" s="471"/>
      <c r="H196" s="471"/>
      <c r="I196" s="471"/>
      <c r="J196" s="471"/>
    </row>
    <row r="197" spans="1:10" s="81" customFormat="1" ht="23.1" customHeight="1" x14ac:dyDescent="0.25">
      <c r="A197" s="472" t="s">
        <v>108</v>
      </c>
      <c r="B197" s="474" t="s">
        <v>81</v>
      </c>
      <c r="C197" s="475"/>
      <c r="D197" s="476"/>
      <c r="E197" s="480" t="s">
        <v>86</v>
      </c>
      <c r="F197" s="481" t="s">
        <v>35</v>
      </c>
      <c r="G197" s="482" t="s">
        <v>114</v>
      </c>
      <c r="H197" s="483" t="s">
        <v>106</v>
      </c>
      <c r="I197" s="483"/>
      <c r="J197" s="483"/>
    </row>
    <row r="198" spans="1:10" s="81" customFormat="1" ht="23.1" customHeight="1" x14ac:dyDescent="0.25">
      <c r="A198" s="473"/>
      <c r="B198" s="477"/>
      <c r="C198" s="478"/>
      <c r="D198" s="479"/>
      <c r="E198" s="480"/>
      <c r="F198" s="481"/>
      <c r="G198" s="482"/>
      <c r="H198" s="79">
        <f>H14</f>
        <v>2020</v>
      </c>
      <c r="I198" s="79">
        <f t="shared" ref="I198:J198" si="53">I14</f>
        <v>2021</v>
      </c>
      <c r="J198" s="79">
        <f t="shared" si="53"/>
        <v>2022</v>
      </c>
    </row>
    <row r="199" spans="1:10" s="81" customFormat="1" ht="15.95" customHeight="1" x14ac:dyDescent="0.25">
      <c r="A199" s="338">
        <v>1</v>
      </c>
      <c r="B199" s="465">
        <v>2</v>
      </c>
      <c r="C199" s="465"/>
      <c r="D199" s="465"/>
      <c r="E199" s="339">
        <v>3</v>
      </c>
      <c r="F199" s="339">
        <v>4</v>
      </c>
      <c r="G199" s="339">
        <v>5</v>
      </c>
      <c r="H199" s="340">
        <v>6</v>
      </c>
      <c r="I199" s="340">
        <v>7</v>
      </c>
      <c r="J199" s="340">
        <v>8</v>
      </c>
    </row>
    <row r="200" spans="1:10" s="81" customFormat="1" ht="30.95" customHeight="1" x14ac:dyDescent="0.25">
      <c r="A200" s="66">
        <v>1</v>
      </c>
      <c r="B200" s="507" t="s">
        <v>64</v>
      </c>
      <c r="C200" s="508"/>
      <c r="D200" s="509"/>
      <c r="E200" s="67" t="s">
        <v>120</v>
      </c>
      <c r="F200" s="68" t="s">
        <v>120</v>
      </c>
      <c r="G200" s="69" t="s">
        <v>120</v>
      </c>
      <c r="H200" s="70">
        <f>SUM(H201:H217)</f>
        <v>312962</v>
      </c>
      <c r="I200" s="70">
        <f t="shared" ref="I200:J200" si="54">SUM(I201:I217)</f>
        <v>312962</v>
      </c>
      <c r="J200" s="70">
        <f t="shared" si="54"/>
        <v>312962</v>
      </c>
    </row>
    <row r="201" spans="1:10" ht="17.100000000000001" customHeight="1" x14ac:dyDescent="0.25">
      <c r="A201" s="71"/>
      <c r="B201" s="510" t="s">
        <v>127</v>
      </c>
      <c r="C201" s="511"/>
      <c r="D201" s="512"/>
      <c r="E201" s="49" t="s">
        <v>128</v>
      </c>
      <c r="F201" s="38">
        <v>12</v>
      </c>
      <c r="G201" s="33">
        <f>H201/F201/12</f>
        <v>414.15972222222223</v>
      </c>
      <c r="H201" s="33">
        <v>59639</v>
      </c>
      <c r="I201" s="33">
        <v>59639</v>
      </c>
      <c r="J201" s="33">
        <v>59639</v>
      </c>
    </row>
    <row r="202" spans="1:10" ht="17.100000000000001" customHeight="1" x14ac:dyDescent="0.25">
      <c r="A202" s="71"/>
      <c r="B202" s="510" t="s">
        <v>129</v>
      </c>
      <c r="C202" s="511"/>
      <c r="D202" s="512"/>
      <c r="E202" s="49" t="s">
        <v>96</v>
      </c>
      <c r="F202" s="38">
        <v>2570.1999999999998</v>
      </c>
      <c r="G202" s="33">
        <f>H202/F202/12</f>
        <v>0.50706170726013544</v>
      </c>
      <c r="H202" s="33">
        <v>15639</v>
      </c>
      <c r="I202" s="33">
        <v>15639</v>
      </c>
      <c r="J202" s="33">
        <v>15639</v>
      </c>
    </row>
    <row r="203" spans="1:10" ht="0.75" customHeight="1" x14ac:dyDescent="0.25">
      <c r="A203" s="71"/>
      <c r="B203" s="510" t="s">
        <v>222</v>
      </c>
      <c r="C203" s="511"/>
      <c r="D203" s="512"/>
      <c r="E203" s="72" t="s">
        <v>96</v>
      </c>
      <c r="F203" s="38"/>
      <c r="G203" s="33" t="e">
        <f>H203/F203/12</f>
        <v>#DIV/0!</v>
      </c>
      <c r="H203" s="33"/>
      <c r="I203" s="33"/>
      <c r="J203" s="33"/>
    </row>
    <row r="204" spans="1:10" ht="17.100000000000001" customHeight="1" x14ac:dyDescent="0.25">
      <c r="A204" s="71"/>
      <c r="B204" s="510" t="s">
        <v>130</v>
      </c>
      <c r="C204" s="511"/>
      <c r="D204" s="512"/>
      <c r="E204" s="49" t="s">
        <v>101</v>
      </c>
      <c r="F204" s="37">
        <v>12</v>
      </c>
      <c r="G204" s="33">
        <f t="shared" ref="G204:G205" si="55">H204/F204</f>
        <v>1883.1666666666667</v>
      </c>
      <c r="H204" s="33">
        <v>22598</v>
      </c>
      <c r="I204" s="33">
        <v>22598</v>
      </c>
      <c r="J204" s="33">
        <v>22598</v>
      </c>
    </row>
    <row r="205" spans="1:10" ht="16.5" customHeight="1" x14ac:dyDescent="0.25">
      <c r="A205" s="71"/>
      <c r="B205" s="510" t="s">
        <v>214</v>
      </c>
      <c r="C205" s="511"/>
      <c r="D205" s="512"/>
      <c r="E205" s="49" t="s">
        <v>101</v>
      </c>
      <c r="F205" s="37">
        <v>7</v>
      </c>
      <c r="G205" s="33">
        <f t="shared" si="55"/>
        <v>2928.5714285714284</v>
      </c>
      <c r="H205" s="33">
        <v>20500</v>
      </c>
      <c r="I205" s="33">
        <v>20500</v>
      </c>
      <c r="J205" s="33">
        <v>20500</v>
      </c>
    </row>
    <row r="206" spans="1:10" ht="16.5" hidden="1" customHeight="1" x14ac:dyDescent="0.25">
      <c r="A206" s="71"/>
      <c r="B206" s="510" t="s">
        <v>132</v>
      </c>
      <c r="C206" s="511"/>
      <c r="D206" s="512"/>
      <c r="E206" s="49" t="s">
        <v>101</v>
      </c>
      <c r="F206" s="37"/>
      <c r="G206" s="33" t="e">
        <f>H206/F206</f>
        <v>#DIV/0!</v>
      </c>
      <c r="H206" s="33"/>
      <c r="I206" s="33"/>
      <c r="J206" s="33"/>
    </row>
    <row r="207" spans="1:10" ht="17.100000000000001" customHeight="1" x14ac:dyDescent="0.25">
      <c r="A207" s="71"/>
      <c r="B207" s="510" t="s">
        <v>133</v>
      </c>
      <c r="C207" s="511"/>
      <c r="D207" s="512"/>
      <c r="E207" s="49" t="s">
        <v>96</v>
      </c>
      <c r="F207" s="38">
        <v>2569.44</v>
      </c>
      <c r="G207" s="33">
        <f t="shared" ref="G207:G209" si="56">H207/F207</f>
        <v>3.6000062270377979</v>
      </c>
      <c r="H207" s="33">
        <v>9250</v>
      </c>
      <c r="I207" s="33">
        <v>9250</v>
      </c>
      <c r="J207" s="33">
        <v>9250</v>
      </c>
    </row>
    <row r="208" spans="1:10" ht="15.75" customHeight="1" x14ac:dyDescent="0.25">
      <c r="A208" s="71"/>
      <c r="B208" s="510" t="s">
        <v>134</v>
      </c>
      <c r="C208" s="511"/>
      <c r="D208" s="512"/>
      <c r="E208" s="49" t="s">
        <v>101</v>
      </c>
      <c r="F208" s="37">
        <v>12</v>
      </c>
      <c r="G208" s="33">
        <f t="shared" si="56"/>
        <v>5237.083333333333</v>
      </c>
      <c r="H208" s="33">
        <v>62845</v>
      </c>
      <c r="I208" s="33">
        <v>62845</v>
      </c>
      <c r="J208" s="33">
        <v>62845</v>
      </c>
    </row>
    <row r="209" spans="1:10" ht="31.5" hidden="1" customHeight="1" x14ac:dyDescent="0.25">
      <c r="A209" s="71"/>
      <c r="B209" s="513" t="s">
        <v>135</v>
      </c>
      <c r="C209" s="514"/>
      <c r="D209" s="515"/>
      <c r="E209" s="49" t="s">
        <v>99</v>
      </c>
      <c r="F209" s="37"/>
      <c r="G209" s="33" t="e">
        <f t="shared" si="56"/>
        <v>#DIV/0!</v>
      </c>
      <c r="H209" s="33"/>
      <c r="I209" s="33"/>
      <c r="J209" s="33"/>
    </row>
    <row r="210" spans="1:10" ht="16.5" hidden="1" customHeight="1" x14ac:dyDescent="0.25">
      <c r="A210" s="71"/>
      <c r="B210" s="450"/>
      <c r="C210" s="451"/>
      <c r="D210" s="503"/>
      <c r="E210" s="49" t="s">
        <v>96</v>
      </c>
      <c r="F210" s="37"/>
      <c r="G210" s="33" t="e">
        <f t="shared" ref="G210:G216" si="57">H210/F210</f>
        <v>#DIV/0!</v>
      </c>
      <c r="H210" s="33"/>
      <c r="I210" s="33"/>
      <c r="J210" s="33"/>
    </row>
    <row r="211" spans="1:10" ht="16.5" hidden="1" customHeight="1" x14ac:dyDescent="0.25">
      <c r="A211" s="71"/>
      <c r="B211" s="450"/>
      <c r="C211" s="451"/>
      <c r="D211" s="503"/>
      <c r="E211" s="72"/>
      <c r="F211" s="37"/>
      <c r="G211" s="33" t="e">
        <f t="shared" si="57"/>
        <v>#DIV/0!</v>
      </c>
      <c r="H211" s="33"/>
      <c r="I211" s="33"/>
      <c r="J211" s="33"/>
    </row>
    <row r="212" spans="1:10" ht="16.5" hidden="1" customHeight="1" x14ac:dyDescent="0.25">
      <c r="A212" s="71"/>
      <c r="B212" s="450"/>
      <c r="C212" s="451"/>
      <c r="D212" s="503"/>
      <c r="E212" s="72"/>
      <c r="F212" s="37"/>
      <c r="G212" s="33" t="e">
        <f t="shared" si="57"/>
        <v>#DIV/0!</v>
      </c>
      <c r="H212" s="33"/>
      <c r="I212" s="33"/>
      <c r="J212" s="33"/>
    </row>
    <row r="213" spans="1:10" ht="16.5" hidden="1" customHeight="1" x14ac:dyDescent="0.25">
      <c r="A213" s="71"/>
      <c r="B213" s="450"/>
      <c r="C213" s="451"/>
      <c r="D213" s="503"/>
      <c r="E213" s="72"/>
      <c r="F213" s="37"/>
      <c r="G213" s="33" t="e">
        <f t="shared" si="57"/>
        <v>#DIV/0!</v>
      </c>
      <c r="H213" s="33"/>
      <c r="I213" s="33"/>
      <c r="J213" s="33"/>
    </row>
    <row r="214" spans="1:10" ht="16.5" hidden="1" customHeight="1" x14ac:dyDescent="0.25">
      <c r="A214" s="71"/>
      <c r="B214" s="450"/>
      <c r="C214" s="451"/>
      <c r="D214" s="503"/>
      <c r="E214" s="49"/>
      <c r="F214" s="37"/>
      <c r="G214" s="33" t="e">
        <f t="shared" si="57"/>
        <v>#DIV/0!</v>
      </c>
      <c r="H214" s="33"/>
      <c r="I214" s="33"/>
      <c r="J214" s="33"/>
    </row>
    <row r="215" spans="1:10" ht="15.75" x14ac:dyDescent="0.25">
      <c r="A215" s="71"/>
      <c r="B215" s="433" t="s">
        <v>527</v>
      </c>
      <c r="C215" s="434"/>
      <c r="D215" s="435"/>
      <c r="E215" s="49" t="s">
        <v>99</v>
      </c>
      <c r="F215" s="37">
        <v>197</v>
      </c>
      <c r="G215" s="33">
        <f t="shared" si="57"/>
        <v>135.17766497461929</v>
      </c>
      <c r="H215" s="33">
        <v>26630</v>
      </c>
      <c r="I215" s="33">
        <v>26630</v>
      </c>
      <c r="J215" s="33">
        <v>26630</v>
      </c>
    </row>
    <row r="216" spans="1:10" ht="15.75" x14ac:dyDescent="0.25">
      <c r="A216" s="71"/>
      <c r="B216" s="433" t="s">
        <v>525</v>
      </c>
      <c r="C216" s="434"/>
      <c r="D216" s="435"/>
      <c r="E216" s="49" t="s">
        <v>526</v>
      </c>
      <c r="F216" s="37">
        <v>1</v>
      </c>
      <c r="G216" s="33">
        <f t="shared" si="57"/>
        <v>12676</v>
      </c>
      <c r="H216" s="33">
        <v>12676</v>
      </c>
      <c r="I216" s="33">
        <v>12676</v>
      </c>
      <c r="J216" s="33">
        <v>12676</v>
      </c>
    </row>
    <row r="217" spans="1:10" ht="32.1" customHeight="1" x14ac:dyDescent="0.25">
      <c r="A217" s="71">
        <v>2</v>
      </c>
      <c r="B217" s="510" t="s">
        <v>136</v>
      </c>
      <c r="C217" s="511"/>
      <c r="D217" s="512"/>
      <c r="E217" s="264" t="s">
        <v>96</v>
      </c>
      <c r="F217" s="38">
        <v>2570.1999999999998</v>
      </c>
      <c r="G217" s="33">
        <f>H217/F217</f>
        <v>32.365185588670144</v>
      </c>
      <c r="H217" s="33">
        <v>83185</v>
      </c>
      <c r="I217" s="33">
        <v>83185</v>
      </c>
      <c r="J217" s="33">
        <v>83185</v>
      </c>
    </row>
    <row r="218" spans="1:10" ht="21.95" customHeight="1" x14ac:dyDescent="0.25">
      <c r="A218" s="66">
        <v>3</v>
      </c>
      <c r="B218" s="507" t="s">
        <v>137</v>
      </c>
      <c r="C218" s="508"/>
      <c r="D218" s="509"/>
      <c r="E218" s="67" t="s">
        <v>120</v>
      </c>
      <c r="F218" s="68" t="s">
        <v>120</v>
      </c>
      <c r="G218" s="69" t="s">
        <v>120</v>
      </c>
      <c r="H218" s="70">
        <f>SUM(H219:H227)</f>
        <v>200000</v>
      </c>
      <c r="I218" s="70">
        <f t="shared" ref="I218:J218" si="58">SUM(I219:I227)</f>
        <v>200000</v>
      </c>
      <c r="J218" s="70">
        <f t="shared" si="58"/>
        <v>200000</v>
      </c>
    </row>
    <row r="219" spans="1:10" ht="34.5" customHeight="1" x14ac:dyDescent="0.25">
      <c r="A219" s="263"/>
      <c r="B219" s="433" t="s">
        <v>524</v>
      </c>
      <c r="C219" s="434"/>
      <c r="D219" s="435"/>
      <c r="E219" s="264" t="s">
        <v>196</v>
      </c>
      <c r="F219" s="37">
        <v>1</v>
      </c>
      <c r="G219" s="33">
        <f>H219/F219</f>
        <v>200000</v>
      </c>
      <c r="H219" s="33">
        <v>200000</v>
      </c>
      <c r="I219" s="33">
        <v>200000</v>
      </c>
      <c r="J219" s="33">
        <v>200000</v>
      </c>
    </row>
    <row r="220" spans="1:10" ht="16.5" hidden="1" customHeight="1" x14ac:dyDescent="0.25">
      <c r="A220" s="263"/>
      <c r="B220" s="433"/>
      <c r="C220" s="434"/>
      <c r="D220" s="435"/>
      <c r="E220" s="264" t="s">
        <v>196</v>
      </c>
      <c r="F220" s="37"/>
      <c r="G220" s="33" t="e">
        <f t="shared" ref="G220:G225" si="59">H220/F220</f>
        <v>#DIV/0!</v>
      </c>
      <c r="H220" s="33"/>
      <c r="I220" s="33"/>
      <c r="J220" s="33"/>
    </row>
    <row r="221" spans="1:10" ht="16.5" hidden="1" customHeight="1" x14ac:dyDescent="0.25">
      <c r="A221" s="263"/>
      <c r="B221" s="433"/>
      <c r="C221" s="434"/>
      <c r="D221" s="435"/>
      <c r="E221" s="264" t="s">
        <v>196</v>
      </c>
      <c r="F221" s="37"/>
      <c r="G221" s="33" t="e">
        <f t="shared" si="59"/>
        <v>#DIV/0!</v>
      </c>
      <c r="H221" s="33"/>
      <c r="I221" s="33"/>
      <c r="J221" s="33"/>
    </row>
    <row r="222" spans="1:10" ht="16.5" hidden="1" customHeight="1" x14ac:dyDescent="0.25">
      <c r="A222" s="263"/>
      <c r="B222" s="433"/>
      <c r="C222" s="434"/>
      <c r="D222" s="435"/>
      <c r="E222" s="264" t="s">
        <v>196</v>
      </c>
      <c r="F222" s="37"/>
      <c r="G222" s="33" t="e">
        <f t="shared" si="59"/>
        <v>#DIV/0!</v>
      </c>
      <c r="H222" s="33"/>
      <c r="I222" s="33"/>
      <c r="J222" s="33"/>
    </row>
    <row r="223" spans="1:10" ht="16.5" hidden="1" customHeight="1" x14ac:dyDescent="0.25">
      <c r="A223" s="263"/>
      <c r="B223" s="433"/>
      <c r="C223" s="434"/>
      <c r="D223" s="435"/>
      <c r="E223" s="264" t="s">
        <v>196</v>
      </c>
      <c r="F223" s="37"/>
      <c r="G223" s="33" t="e">
        <f t="shared" si="59"/>
        <v>#DIV/0!</v>
      </c>
      <c r="H223" s="33"/>
      <c r="I223" s="33"/>
      <c r="J223" s="33"/>
    </row>
    <row r="224" spans="1:10" ht="16.5" hidden="1" customHeight="1" x14ac:dyDescent="0.25">
      <c r="A224" s="263"/>
      <c r="B224" s="433"/>
      <c r="C224" s="434"/>
      <c r="D224" s="435"/>
      <c r="E224" s="264" t="s">
        <v>196</v>
      </c>
      <c r="F224" s="37"/>
      <c r="G224" s="33" t="e">
        <f t="shared" si="59"/>
        <v>#DIV/0!</v>
      </c>
      <c r="H224" s="33"/>
      <c r="I224" s="33"/>
      <c r="J224" s="33"/>
    </row>
    <row r="225" spans="1:10" ht="16.5" hidden="1" customHeight="1" x14ac:dyDescent="0.25">
      <c r="A225" s="263"/>
      <c r="B225" s="433"/>
      <c r="C225" s="434"/>
      <c r="D225" s="435"/>
      <c r="E225" s="264" t="s">
        <v>196</v>
      </c>
      <c r="F225" s="37"/>
      <c r="G225" s="33" t="e">
        <f t="shared" si="59"/>
        <v>#DIV/0!</v>
      </c>
      <c r="H225" s="33"/>
      <c r="I225" s="33"/>
      <c r="J225" s="33"/>
    </row>
    <row r="226" spans="1:10" ht="16.5" hidden="1" customHeight="1" x14ac:dyDescent="0.25">
      <c r="A226" s="263"/>
      <c r="B226" s="433"/>
      <c r="C226" s="434"/>
      <c r="D226" s="435"/>
      <c r="E226" s="264" t="s">
        <v>96</v>
      </c>
      <c r="F226" s="37"/>
      <c r="G226" s="33" t="e">
        <f>H226/F226</f>
        <v>#DIV/0!</v>
      </c>
      <c r="H226" s="33"/>
      <c r="I226" s="33"/>
      <c r="J226" s="33"/>
    </row>
    <row r="227" spans="1:10" ht="16.5" hidden="1" customHeight="1" x14ac:dyDescent="0.25">
      <c r="A227" s="263"/>
      <c r="B227" s="433"/>
      <c r="C227" s="434"/>
      <c r="D227" s="435"/>
      <c r="E227" s="264" t="s">
        <v>99</v>
      </c>
      <c r="F227" s="37"/>
      <c r="G227" s="33" t="e">
        <f>H227/F227</f>
        <v>#DIV/0!</v>
      </c>
      <c r="H227" s="33"/>
      <c r="I227" s="33"/>
      <c r="J227" s="33"/>
    </row>
    <row r="228" spans="1:10" ht="38.25" hidden="1" customHeight="1" x14ac:dyDescent="0.25">
      <c r="A228" s="66">
        <v>4</v>
      </c>
      <c r="B228" s="507" t="s">
        <v>138</v>
      </c>
      <c r="C228" s="508"/>
      <c r="D228" s="509"/>
      <c r="E228" s="67" t="s">
        <v>120</v>
      </c>
      <c r="F228" s="68" t="s">
        <v>120</v>
      </c>
      <c r="G228" s="69" t="s">
        <v>120</v>
      </c>
      <c r="H228" s="70">
        <f>SUM(H229:H237)</f>
        <v>0</v>
      </c>
      <c r="I228" s="70">
        <f>SUM(I229:I237)</f>
        <v>0</v>
      </c>
      <c r="J228" s="70">
        <f t="shared" ref="J228" si="60">SUM(J229:J237)</f>
        <v>0</v>
      </c>
    </row>
    <row r="229" spans="1:10" s="52" customFormat="1" ht="16.5" hidden="1" customHeight="1" x14ac:dyDescent="0.25">
      <c r="A229" s="98"/>
      <c r="B229" s="436" t="s">
        <v>140</v>
      </c>
      <c r="C229" s="437"/>
      <c r="D229" s="461"/>
      <c r="E229" s="50" t="s">
        <v>99</v>
      </c>
      <c r="F229" s="51"/>
      <c r="G229" s="33" t="e">
        <f>H229/F229</f>
        <v>#DIV/0!</v>
      </c>
      <c r="H229" s="33"/>
      <c r="I229" s="33"/>
      <c r="J229" s="33"/>
    </row>
    <row r="230" spans="1:10" s="52" customFormat="1" ht="16.5" hidden="1" customHeight="1" x14ac:dyDescent="0.25">
      <c r="A230" s="98"/>
      <c r="B230" s="436" t="s">
        <v>198</v>
      </c>
      <c r="C230" s="437"/>
      <c r="D230" s="461"/>
      <c r="E230" s="50" t="s">
        <v>99</v>
      </c>
      <c r="F230" s="51"/>
      <c r="G230" s="33" t="e">
        <f t="shared" ref="G230:G244" si="61">H230/F230</f>
        <v>#DIV/0!</v>
      </c>
      <c r="H230" s="33"/>
      <c r="I230" s="33"/>
      <c r="J230" s="33"/>
    </row>
    <row r="231" spans="1:10" s="52" customFormat="1" ht="16.5" hidden="1" customHeight="1" x14ac:dyDescent="0.25">
      <c r="A231" s="98"/>
      <c r="B231" s="436" t="s">
        <v>215</v>
      </c>
      <c r="C231" s="437"/>
      <c r="D231" s="461"/>
      <c r="E231" s="50" t="s">
        <v>99</v>
      </c>
      <c r="F231" s="51"/>
      <c r="G231" s="33" t="e">
        <f t="shared" si="61"/>
        <v>#DIV/0!</v>
      </c>
      <c r="H231" s="33"/>
      <c r="I231" s="33"/>
      <c r="J231" s="33"/>
    </row>
    <row r="232" spans="1:10" s="52" customFormat="1" ht="16.5" hidden="1" customHeight="1" x14ac:dyDescent="0.25">
      <c r="A232" s="98"/>
      <c r="B232" s="436"/>
      <c r="C232" s="437"/>
      <c r="D232" s="461"/>
      <c r="E232" s="50" t="s">
        <v>99</v>
      </c>
      <c r="F232" s="51"/>
      <c r="G232" s="33" t="e">
        <f t="shared" si="61"/>
        <v>#DIV/0!</v>
      </c>
      <c r="H232" s="33"/>
      <c r="I232" s="33"/>
      <c r="J232" s="33"/>
    </row>
    <row r="233" spans="1:10" s="52" customFormat="1" ht="16.5" hidden="1" customHeight="1" x14ac:dyDescent="0.25">
      <c r="A233" s="98"/>
      <c r="B233" s="436"/>
      <c r="C233" s="437"/>
      <c r="D233" s="461"/>
      <c r="E233" s="50" t="s">
        <v>99</v>
      </c>
      <c r="F233" s="51"/>
      <c r="G233" s="33" t="e">
        <f t="shared" si="61"/>
        <v>#DIV/0!</v>
      </c>
      <c r="H233" s="33"/>
      <c r="I233" s="33"/>
      <c r="J233" s="33"/>
    </row>
    <row r="234" spans="1:10" s="52" customFormat="1" ht="16.5" hidden="1" customHeight="1" x14ac:dyDescent="0.25">
      <c r="A234" s="98"/>
      <c r="B234" s="436"/>
      <c r="C234" s="437"/>
      <c r="D234" s="461"/>
      <c r="E234" s="50" t="s">
        <v>99</v>
      </c>
      <c r="F234" s="51"/>
      <c r="G234" s="33" t="e">
        <f t="shared" si="61"/>
        <v>#DIV/0!</v>
      </c>
      <c r="H234" s="33"/>
      <c r="I234" s="33"/>
      <c r="J234" s="33"/>
    </row>
    <row r="235" spans="1:10" s="52" customFormat="1" ht="16.5" hidden="1" customHeight="1" x14ac:dyDescent="0.25">
      <c r="A235" s="98"/>
      <c r="B235" s="433"/>
      <c r="C235" s="434"/>
      <c r="D235" s="435"/>
      <c r="E235" s="50" t="s">
        <v>99</v>
      </c>
      <c r="F235" s="51"/>
      <c r="G235" s="33" t="e">
        <f t="shared" si="61"/>
        <v>#DIV/0!</v>
      </c>
      <c r="H235" s="33"/>
      <c r="I235" s="33"/>
      <c r="J235" s="33"/>
    </row>
    <row r="236" spans="1:10" s="52" customFormat="1" ht="16.5" hidden="1" customHeight="1" x14ac:dyDescent="0.25">
      <c r="A236" s="98"/>
      <c r="B236" s="433"/>
      <c r="C236" s="434"/>
      <c r="D236" s="435"/>
      <c r="E236" s="50" t="s">
        <v>99</v>
      </c>
      <c r="F236" s="51"/>
      <c r="G236" s="33" t="e">
        <f t="shared" si="61"/>
        <v>#DIV/0!</v>
      </c>
      <c r="H236" s="33"/>
      <c r="I236" s="33"/>
      <c r="J236" s="33"/>
    </row>
    <row r="237" spans="1:10" s="52" customFormat="1" ht="16.5" hidden="1" customHeight="1" x14ac:dyDescent="0.25">
      <c r="A237" s="98"/>
      <c r="B237" s="433"/>
      <c r="C237" s="434"/>
      <c r="D237" s="435"/>
      <c r="E237" s="50" t="s">
        <v>99</v>
      </c>
      <c r="F237" s="51"/>
      <c r="G237" s="33" t="e">
        <f>H237/F237</f>
        <v>#DIV/0!</v>
      </c>
      <c r="H237" s="33"/>
      <c r="I237" s="33"/>
      <c r="J237" s="33"/>
    </row>
    <row r="238" spans="1:10" s="342" customFormat="1" ht="36" customHeight="1" x14ac:dyDescent="0.25">
      <c r="A238" s="66">
        <v>5</v>
      </c>
      <c r="B238" s="507" t="s">
        <v>139</v>
      </c>
      <c r="C238" s="508"/>
      <c r="D238" s="509"/>
      <c r="E238" s="67" t="s">
        <v>120</v>
      </c>
      <c r="F238" s="68" t="s">
        <v>120</v>
      </c>
      <c r="G238" s="69" t="s">
        <v>120</v>
      </c>
      <c r="H238" s="70">
        <f>SUM(H239:H244)</f>
        <v>8900</v>
      </c>
      <c r="I238" s="70">
        <f t="shared" ref="I238:J238" si="62">SUM(I239:I244)</f>
        <v>8900</v>
      </c>
      <c r="J238" s="70">
        <f t="shared" si="62"/>
        <v>8900</v>
      </c>
    </row>
    <row r="239" spans="1:10" ht="16.5" hidden="1" customHeight="1" x14ac:dyDescent="0.25">
      <c r="A239" s="263"/>
      <c r="B239" s="433" t="s">
        <v>223</v>
      </c>
      <c r="C239" s="434"/>
      <c r="D239" s="435"/>
      <c r="E239" s="264" t="s">
        <v>98</v>
      </c>
      <c r="F239" s="37"/>
      <c r="G239" s="33" t="e">
        <f t="shared" ref="G239:G240" si="63">H239/F239</f>
        <v>#DIV/0!</v>
      </c>
      <c r="H239" s="33"/>
      <c r="I239" s="33"/>
      <c r="J239" s="33"/>
    </row>
    <row r="240" spans="1:10" ht="15.75" customHeight="1" x14ac:dyDescent="0.25">
      <c r="A240" s="263"/>
      <c r="B240" s="433" t="s">
        <v>224</v>
      </c>
      <c r="C240" s="434"/>
      <c r="D240" s="435"/>
      <c r="E240" s="264" t="s">
        <v>99</v>
      </c>
      <c r="F240" s="37">
        <v>10</v>
      </c>
      <c r="G240" s="33">
        <f t="shared" si="63"/>
        <v>890</v>
      </c>
      <c r="H240" s="33">
        <v>8900</v>
      </c>
      <c r="I240" s="33">
        <v>8900</v>
      </c>
      <c r="J240" s="33">
        <v>8900</v>
      </c>
    </row>
    <row r="241" spans="1:13" ht="16.5" hidden="1" customHeight="1" x14ac:dyDescent="0.25">
      <c r="A241" s="263"/>
      <c r="B241" s="433"/>
      <c r="C241" s="434"/>
      <c r="D241" s="435"/>
      <c r="E241" s="264" t="s">
        <v>99</v>
      </c>
      <c r="F241" s="37"/>
      <c r="G241" s="33" t="e">
        <f t="shared" si="61"/>
        <v>#DIV/0!</v>
      </c>
      <c r="H241" s="33"/>
      <c r="I241" s="33"/>
      <c r="J241" s="33"/>
    </row>
    <row r="242" spans="1:13" ht="16.5" hidden="1" customHeight="1" x14ac:dyDescent="0.25">
      <c r="A242" s="263"/>
      <c r="B242" s="433"/>
      <c r="C242" s="434"/>
      <c r="D242" s="435"/>
      <c r="E242" s="264" t="s">
        <v>99</v>
      </c>
      <c r="F242" s="37"/>
      <c r="G242" s="33" t="e">
        <f t="shared" si="61"/>
        <v>#DIV/0!</v>
      </c>
      <c r="H242" s="33"/>
      <c r="I242" s="33"/>
      <c r="J242" s="33"/>
    </row>
    <row r="243" spans="1:13" ht="16.5" hidden="1" customHeight="1" x14ac:dyDescent="0.25">
      <c r="A243" s="263"/>
      <c r="B243" s="433"/>
      <c r="C243" s="434"/>
      <c r="D243" s="435"/>
      <c r="E243" s="264" t="s">
        <v>99</v>
      </c>
      <c r="F243" s="37"/>
      <c r="G243" s="33" t="e">
        <f t="shared" si="61"/>
        <v>#DIV/0!</v>
      </c>
      <c r="H243" s="33"/>
      <c r="I243" s="33"/>
      <c r="J243" s="33"/>
    </row>
    <row r="244" spans="1:13" ht="16.5" hidden="1" customHeight="1" x14ac:dyDescent="0.25">
      <c r="A244" s="263"/>
      <c r="B244" s="433"/>
      <c r="C244" s="434"/>
      <c r="D244" s="435"/>
      <c r="E244" s="264" t="s">
        <v>99</v>
      </c>
      <c r="F244" s="37"/>
      <c r="G244" s="33" t="e">
        <f t="shared" si="61"/>
        <v>#DIV/0!</v>
      </c>
      <c r="H244" s="33"/>
      <c r="I244" s="33"/>
      <c r="J244" s="33"/>
      <c r="K244" s="35"/>
    </row>
    <row r="245" spans="1:13" s="81" customFormat="1" ht="16.5" hidden="1" customHeight="1" x14ac:dyDescent="0.25">
      <c r="A245" s="66">
        <v>6</v>
      </c>
      <c r="B245" s="455" t="s">
        <v>209</v>
      </c>
      <c r="C245" s="620"/>
      <c r="D245" s="621"/>
      <c r="E245" s="67" t="s">
        <v>120</v>
      </c>
      <c r="F245" s="68" t="s">
        <v>120</v>
      </c>
      <c r="G245" s="69" t="s">
        <v>120</v>
      </c>
      <c r="H245" s="70">
        <f>SUM(H246:H252)</f>
        <v>0</v>
      </c>
      <c r="I245" s="70">
        <f t="shared" ref="I245:J245" si="64">SUM(I246:I252)</f>
        <v>0</v>
      </c>
      <c r="J245" s="70">
        <f t="shared" si="64"/>
        <v>0</v>
      </c>
    </row>
    <row r="246" spans="1:13" ht="16.5" hidden="1" customHeight="1" x14ac:dyDescent="0.25">
      <c r="A246" s="263"/>
      <c r="B246" s="528" t="s">
        <v>199</v>
      </c>
      <c r="C246" s="529"/>
      <c r="D246" s="530"/>
      <c r="E246" s="264" t="s">
        <v>98</v>
      </c>
      <c r="F246" s="37"/>
      <c r="G246" s="33" t="e">
        <f t="shared" ref="G246:G252" si="65">H246/F246</f>
        <v>#DIV/0!</v>
      </c>
      <c r="H246" s="33"/>
      <c r="I246" s="33"/>
      <c r="J246" s="33"/>
    </row>
    <row r="247" spans="1:13" ht="16.5" hidden="1" customHeight="1" x14ac:dyDescent="0.25">
      <c r="A247" s="263"/>
      <c r="B247" s="433" t="s">
        <v>216</v>
      </c>
      <c r="C247" s="434"/>
      <c r="D247" s="435"/>
      <c r="E247" s="264" t="s">
        <v>98</v>
      </c>
      <c r="F247" s="37"/>
      <c r="G247" s="33" t="e">
        <f t="shared" si="65"/>
        <v>#DIV/0!</v>
      </c>
      <c r="H247" s="33"/>
      <c r="I247" s="33"/>
      <c r="J247" s="33"/>
    </row>
    <row r="248" spans="1:13" ht="16.5" hidden="1" customHeight="1" x14ac:dyDescent="0.25">
      <c r="A248" s="263"/>
      <c r="B248" s="433" t="s">
        <v>378</v>
      </c>
      <c r="C248" s="434"/>
      <c r="D248" s="435"/>
      <c r="E248" s="264" t="s">
        <v>101</v>
      </c>
      <c r="F248" s="37"/>
      <c r="G248" s="33" t="e">
        <f t="shared" si="65"/>
        <v>#DIV/0!</v>
      </c>
      <c r="H248" s="33"/>
      <c r="I248" s="33"/>
      <c r="J248" s="33"/>
    </row>
    <row r="249" spans="1:13" ht="16.5" hidden="1" customHeight="1" x14ac:dyDescent="0.25">
      <c r="A249" s="263"/>
      <c r="B249" s="433"/>
      <c r="C249" s="434"/>
      <c r="D249" s="435"/>
      <c r="E249" s="264"/>
      <c r="F249" s="37"/>
      <c r="G249" s="33" t="e">
        <f t="shared" si="65"/>
        <v>#DIV/0!</v>
      </c>
      <c r="H249" s="33"/>
      <c r="I249" s="33"/>
      <c r="J249" s="33"/>
    </row>
    <row r="250" spans="1:13" ht="16.5" hidden="1" customHeight="1" x14ac:dyDescent="0.25">
      <c r="A250" s="263"/>
      <c r="B250" s="433"/>
      <c r="C250" s="434"/>
      <c r="D250" s="435"/>
      <c r="E250" s="264"/>
      <c r="F250" s="37"/>
      <c r="G250" s="33" t="e">
        <f t="shared" si="65"/>
        <v>#DIV/0!</v>
      </c>
      <c r="H250" s="33"/>
      <c r="I250" s="33"/>
      <c r="J250" s="33"/>
    </row>
    <row r="251" spans="1:13" ht="16.5" hidden="1" customHeight="1" x14ac:dyDescent="0.25">
      <c r="A251" s="263"/>
      <c r="B251" s="433"/>
      <c r="C251" s="434"/>
      <c r="D251" s="435"/>
      <c r="E251" s="264"/>
      <c r="F251" s="37"/>
      <c r="G251" s="33" t="e">
        <f t="shared" si="65"/>
        <v>#DIV/0!</v>
      </c>
      <c r="H251" s="33"/>
      <c r="I251" s="33"/>
      <c r="J251" s="33"/>
    </row>
    <row r="252" spans="1:13" ht="16.5" hidden="1" customHeight="1" x14ac:dyDescent="0.25">
      <c r="A252" s="263"/>
      <c r="B252" s="504"/>
      <c r="C252" s="505"/>
      <c r="D252" s="506"/>
      <c r="E252" s="264"/>
      <c r="F252" s="37"/>
      <c r="G252" s="33" t="e">
        <f t="shared" si="65"/>
        <v>#DIV/0!</v>
      </c>
      <c r="H252" s="33"/>
      <c r="I252" s="33"/>
      <c r="J252" s="33"/>
    </row>
    <row r="253" spans="1:13" s="81" customFormat="1" ht="21.75" customHeight="1" x14ac:dyDescent="0.25">
      <c r="A253" s="486" t="s">
        <v>66</v>
      </c>
      <c r="B253" s="487"/>
      <c r="C253" s="487"/>
      <c r="D253" s="487"/>
      <c r="E253" s="487"/>
      <c r="F253" s="487"/>
      <c r="G253" s="488"/>
      <c r="H253" s="65">
        <f>H200+H218+H228+H238+H245</f>
        <v>521862</v>
      </c>
      <c r="I253" s="65">
        <f t="shared" ref="I253:J253" si="66">I200+I218+I228+I238+I245</f>
        <v>521862</v>
      </c>
      <c r="J253" s="65">
        <f t="shared" si="66"/>
        <v>521862</v>
      </c>
      <c r="K253" s="343"/>
      <c r="L253" s="343"/>
      <c r="M253" s="343"/>
    </row>
    <row r="254" spans="1:13" s="81" customFormat="1" hidden="1" x14ac:dyDescent="0.25">
      <c r="J254" s="344"/>
      <c r="K254" s="345"/>
    </row>
    <row r="255" spans="1:13" s="81" customFormat="1" ht="21.95" customHeight="1" x14ac:dyDescent="0.25">
      <c r="B255" s="471" t="s">
        <v>142</v>
      </c>
      <c r="C255" s="471"/>
      <c r="D255" s="471"/>
      <c r="E255" s="471"/>
      <c r="F255" s="471"/>
      <c r="G255" s="471"/>
      <c r="H255" s="471"/>
      <c r="I255" s="471"/>
      <c r="J255" s="471"/>
    </row>
    <row r="256" spans="1:13" s="81" customFormat="1" ht="23.1" customHeight="1" x14ac:dyDescent="0.25">
      <c r="A256" s="472" t="s">
        <v>108</v>
      </c>
      <c r="B256" s="474" t="s">
        <v>81</v>
      </c>
      <c r="C256" s="475"/>
      <c r="D256" s="476"/>
      <c r="E256" s="480" t="s">
        <v>86</v>
      </c>
      <c r="F256" s="481" t="s">
        <v>35</v>
      </c>
      <c r="G256" s="482" t="s">
        <v>114</v>
      </c>
      <c r="H256" s="483" t="s">
        <v>106</v>
      </c>
      <c r="I256" s="483"/>
      <c r="J256" s="483"/>
    </row>
    <row r="257" spans="1:13" s="81" customFormat="1" ht="23.1" customHeight="1" x14ac:dyDescent="0.25">
      <c r="A257" s="473"/>
      <c r="B257" s="477"/>
      <c r="C257" s="478"/>
      <c r="D257" s="479"/>
      <c r="E257" s="480"/>
      <c r="F257" s="481"/>
      <c r="G257" s="482"/>
      <c r="H257" s="79">
        <f>H14</f>
        <v>2020</v>
      </c>
      <c r="I257" s="79">
        <f t="shared" ref="I257:J257" si="67">I14</f>
        <v>2021</v>
      </c>
      <c r="J257" s="79">
        <f t="shared" si="67"/>
        <v>2022</v>
      </c>
    </row>
    <row r="258" spans="1:13" s="81" customFormat="1" ht="15.95" customHeight="1" x14ac:dyDescent="0.25">
      <c r="A258" s="338">
        <v>1</v>
      </c>
      <c r="B258" s="465">
        <v>2</v>
      </c>
      <c r="C258" s="465"/>
      <c r="D258" s="465"/>
      <c r="E258" s="339">
        <v>3</v>
      </c>
      <c r="F258" s="339">
        <v>4</v>
      </c>
      <c r="G258" s="339">
        <v>5</v>
      </c>
      <c r="H258" s="340">
        <v>6</v>
      </c>
      <c r="I258" s="340">
        <v>7</v>
      </c>
      <c r="J258" s="340">
        <v>8</v>
      </c>
    </row>
    <row r="259" spans="1:13" ht="16.5" hidden="1" customHeight="1" x14ac:dyDescent="0.25">
      <c r="A259" s="53"/>
      <c r="B259" s="433" t="s">
        <v>143</v>
      </c>
      <c r="C259" s="434"/>
      <c r="D259" s="435"/>
      <c r="E259" s="50" t="s">
        <v>99</v>
      </c>
      <c r="F259" s="54"/>
      <c r="G259" s="33" t="e">
        <f t="shared" ref="G259:G270" si="68">H259/F259</f>
        <v>#DIV/0!</v>
      </c>
      <c r="H259" s="33"/>
      <c r="I259" s="33"/>
      <c r="J259" s="33"/>
    </row>
    <row r="260" spans="1:13" ht="17.100000000000001" customHeight="1" x14ac:dyDescent="0.25">
      <c r="A260" s="53"/>
      <c r="B260" s="433" t="s">
        <v>144</v>
      </c>
      <c r="C260" s="434"/>
      <c r="D260" s="435"/>
      <c r="E260" s="50" t="s">
        <v>101</v>
      </c>
      <c r="F260" s="54">
        <v>12</v>
      </c>
      <c r="G260" s="33">
        <f t="shared" si="68"/>
        <v>2606.25</v>
      </c>
      <c r="H260" s="33">
        <v>31275</v>
      </c>
      <c r="I260" s="33">
        <v>31275</v>
      </c>
      <c r="J260" s="33">
        <v>31275</v>
      </c>
    </row>
    <row r="261" spans="1:13" ht="32.25" hidden="1" customHeight="1" x14ac:dyDescent="0.25">
      <c r="A261" s="53"/>
      <c r="B261" s="433" t="s">
        <v>188</v>
      </c>
      <c r="C261" s="434"/>
      <c r="D261" s="435"/>
      <c r="E261" s="50" t="s">
        <v>98</v>
      </c>
      <c r="F261" s="54"/>
      <c r="G261" s="33" t="e">
        <f t="shared" si="68"/>
        <v>#DIV/0!</v>
      </c>
      <c r="H261" s="33"/>
      <c r="I261" s="33"/>
      <c r="J261" s="33"/>
    </row>
    <row r="262" spans="1:13" ht="16.5" hidden="1" customHeight="1" x14ac:dyDescent="0.25">
      <c r="A262" s="53"/>
      <c r="B262" s="497" t="s">
        <v>204</v>
      </c>
      <c r="C262" s="498"/>
      <c r="D262" s="499"/>
      <c r="E262" s="50" t="s">
        <v>98</v>
      </c>
      <c r="F262" s="54"/>
      <c r="G262" s="33" t="e">
        <f t="shared" si="68"/>
        <v>#DIV/0!</v>
      </c>
      <c r="H262" s="33"/>
      <c r="I262" s="33"/>
      <c r="J262" s="33"/>
    </row>
    <row r="263" spans="1:13" ht="16.5" hidden="1" customHeight="1" x14ac:dyDescent="0.25">
      <c r="A263" s="53"/>
      <c r="B263" s="497"/>
      <c r="C263" s="498"/>
      <c r="D263" s="499"/>
      <c r="E263" s="50" t="s">
        <v>98</v>
      </c>
      <c r="F263" s="54"/>
      <c r="G263" s="33" t="e">
        <f t="shared" si="68"/>
        <v>#DIV/0!</v>
      </c>
      <c r="H263" s="33"/>
      <c r="I263" s="33"/>
      <c r="J263" s="33"/>
    </row>
    <row r="264" spans="1:13" ht="17.100000000000001" customHeight="1" x14ac:dyDescent="0.25">
      <c r="A264" s="53"/>
      <c r="B264" s="433" t="s">
        <v>145</v>
      </c>
      <c r="C264" s="434"/>
      <c r="D264" s="435"/>
      <c r="E264" s="50" t="s">
        <v>101</v>
      </c>
      <c r="F264" s="54">
        <v>12</v>
      </c>
      <c r="G264" s="33">
        <f t="shared" si="68"/>
        <v>1666.6666666666667</v>
      </c>
      <c r="H264" s="33">
        <v>20000</v>
      </c>
      <c r="I264" s="33">
        <v>20000</v>
      </c>
      <c r="J264" s="33">
        <v>20000</v>
      </c>
    </row>
    <row r="265" spans="1:13" ht="17.100000000000001" customHeight="1" x14ac:dyDescent="0.25">
      <c r="A265" s="53"/>
      <c r="B265" s="433" t="s">
        <v>67</v>
      </c>
      <c r="C265" s="434"/>
      <c r="D265" s="435"/>
      <c r="E265" s="50" t="s">
        <v>97</v>
      </c>
      <c r="F265" s="54">
        <v>36</v>
      </c>
      <c r="G265" s="33">
        <f t="shared" si="68"/>
        <v>5000</v>
      </c>
      <c r="H265" s="33">
        <v>180000</v>
      </c>
      <c r="I265" s="33">
        <v>180000</v>
      </c>
      <c r="J265" s="33">
        <v>180000</v>
      </c>
    </row>
    <row r="266" spans="1:13" ht="33.75" hidden="1" customHeight="1" x14ac:dyDescent="0.25">
      <c r="A266" s="53"/>
      <c r="B266" s="450" t="s">
        <v>208</v>
      </c>
      <c r="C266" s="451"/>
      <c r="D266" s="503"/>
      <c r="E266" s="50" t="s">
        <v>98</v>
      </c>
      <c r="F266" s="54"/>
      <c r="G266" s="33" t="e">
        <f>H266/F266</f>
        <v>#DIV/0!</v>
      </c>
      <c r="H266" s="33"/>
      <c r="I266" s="33"/>
      <c r="J266" s="33"/>
    </row>
    <row r="267" spans="1:13" ht="16.5" hidden="1" customHeight="1" x14ac:dyDescent="0.25">
      <c r="A267" s="99"/>
      <c r="B267" s="496" t="s">
        <v>217</v>
      </c>
      <c r="C267" s="496"/>
      <c r="D267" s="496"/>
      <c r="E267" s="50" t="s">
        <v>98</v>
      </c>
      <c r="F267" s="37"/>
      <c r="G267" s="33" t="e">
        <f t="shared" si="68"/>
        <v>#DIV/0!</v>
      </c>
      <c r="H267" s="33"/>
      <c r="I267" s="33"/>
      <c r="J267" s="33"/>
    </row>
    <row r="268" spans="1:13" ht="16.5" hidden="1" customHeight="1" x14ac:dyDescent="0.25">
      <c r="A268" s="99"/>
      <c r="B268" s="496"/>
      <c r="C268" s="496"/>
      <c r="D268" s="496"/>
      <c r="E268" s="50" t="s">
        <v>99</v>
      </c>
      <c r="F268" s="37"/>
      <c r="G268" s="33" t="e">
        <f t="shared" si="68"/>
        <v>#DIV/0!</v>
      </c>
      <c r="H268" s="33"/>
      <c r="I268" s="33"/>
      <c r="J268" s="33"/>
    </row>
    <row r="269" spans="1:13" ht="16.5" hidden="1" customHeight="1" x14ac:dyDescent="0.25">
      <c r="A269" s="99"/>
      <c r="B269" s="496"/>
      <c r="C269" s="496"/>
      <c r="D269" s="496"/>
      <c r="E269" s="50" t="s">
        <v>98</v>
      </c>
      <c r="F269" s="37"/>
      <c r="G269" s="33" t="e">
        <f t="shared" si="68"/>
        <v>#DIV/0!</v>
      </c>
      <c r="H269" s="33"/>
      <c r="I269" s="33"/>
      <c r="J269" s="33"/>
      <c r="K269" s="55"/>
      <c r="L269" s="55"/>
      <c r="M269" s="55"/>
    </row>
    <row r="270" spans="1:13" ht="16.5" hidden="1" customHeight="1" x14ac:dyDescent="0.25">
      <c r="A270" s="99"/>
      <c r="B270" s="496"/>
      <c r="C270" s="496"/>
      <c r="D270" s="496"/>
      <c r="E270" s="50" t="s">
        <v>98</v>
      </c>
      <c r="F270" s="37"/>
      <c r="G270" s="33" t="e">
        <f t="shared" si="68"/>
        <v>#DIV/0!</v>
      </c>
      <c r="H270" s="33"/>
      <c r="I270" s="33"/>
      <c r="J270" s="33"/>
    </row>
    <row r="271" spans="1:13" s="81" customFormat="1" ht="20.25" customHeight="1" x14ac:dyDescent="0.25">
      <c r="A271" s="500" t="s">
        <v>438</v>
      </c>
      <c r="B271" s="501"/>
      <c r="C271" s="501"/>
      <c r="D271" s="501"/>
      <c r="E271" s="501"/>
      <c r="F271" s="501"/>
      <c r="G271" s="502"/>
      <c r="H271" s="70">
        <f>SUM(H259:H270)</f>
        <v>231275</v>
      </c>
      <c r="I271" s="70">
        <f>SUM(I259:I270)</f>
        <v>231275</v>
      </c>
      <c r="J271" s="70">
        <f>SUM(J259:J270)</f>
        <v>231275</v>
      </c>
    </row>
    <row r="272" spans="1:13" ht="1.5" hidden="1" customHeight="1" x14ac:dyDescent="0.25">
      <c r="A272" s="99"/>
      <c r="B272" s="450" t="s">
        <v>428</v>
      </c>
      <c r="C272" s="451"/>
      <c r="D272" s="503"/>
      <c r="E272" s="50" t="s">
        <v>99</v>
      </c>
      <c r="F272" s="37"/>
      <c r="G272" s="33" t="e">
        <f t="shared" ref="G272:G279" si="69">H272/F272</f>
        <v>#DIV/0!</v>
      </c>
      <c r="H272" s="33"/>
      <c r="I272" s="33"/>
      <c r="J272" s="33"/>
    </row>
    <row r="273" spans="1:13" ht="16.5" hidden="1" customHeight="1" x14ac:dyDescent="0.25">
      <c r="A273" s="99"/>
      <c r="B273" s="496" t="s">
        <v>429</v>
      </c>
      <c r="C273" s="496"/>
      <c r="D273" s="496"/>
      <c r="E273" s="50" t="s">
        <v>98</v>
      </c>
      <c r="F273" s="37"/>
      <c r="G273" s="33" t="e">
        <f t="shared" si="69"/>
        <v>#DIV/0!</v>
      </c>
      <c r="H273" s="33"/>
      <c r="I273" s="33"/>
      <c r="J273" s="33"/>
      <c r="K273" s="55"/>
      <c r="L273" s="55"/>
      <c r="M273" s="55"/>
    </row>
    <row r="274" spans="1:13" ht="16.5" hidden="1" customHeight="1" x14ac:dyDescent="0.25">
      <c r="A274" s="99"/>
      <c r="B274" s="496"/>
      <c r="C274" s="496"/>
      <c r="D274" s="496"/>
      <c r="E274" s="50" t="s">
        <v>99</v>
      </c>
      <c r="F274" s="37"/>
      <c r="G274" s="33" t="e">
        <f t="shared" si="69"/>
        <v>#DIV/0!</v>
      </c>
      <c r="H274" s="33"/>
      <c r="I274" s="33"/>
      <c r="J274" s="33"/>
    </row>
    <row r="275" spans="1:13" ht="16.5" hidden="1" customHeight="1" x14ac:dyDescent="0.25">
      <c r="A275" s="99"/>
      <c r="B275" s="496"/>
      <c r="C275" s="496"/>
      <c r="D275" s="496"/>
      <c r="E275" s="50" t="s">
        <v>98</v>
      </c>
      <c r="F275" s="37"/>
      <c r="G275" s="33" t="e">
        <f t="shared" si="69"/>
        <v>#DIV/0!</v>
      </c>
      <c r="H275" s="33"/>
      <c r="I275" s="33"/>
      <c r="J275" s="33"/>
      <c r="K275" s="55"/>
      <c r="L275" s="55"/>
      <c r="M275" s="55"/>
    </row>
    <row r="276" spans="1:13" ht="16.5" hidden="1" customHeight="1" x14ac:dyDescent="0.25">
      <c r="A276" s="99"/>
      <c r="B276" s="496"/>
      <c r="C276" s="496"/>
      <c r="D276" s="496"/>
      <c r="E276" s="50" t="s">
        <v>99</v>
      </c>
      <c r="F276" s="37"/>
      <c r="G276" s="33" t="e">
        <f t="shared" si="69"/>
        <v>#DIV/0!</v>
      </c>
      <c r="H276" s="33"/>
      <c r="I276" s="33"/>
      <c r="J276" s="33"/>
    </row>
    <row r="277" spans="1:13" ht="16.5" hidden="1" customHeight="1" x14ac:dyDescent="0.25">
      <c r="A277" s="99"/>
      <c r="B277" s="496"/>
      <c r="C277" s="496"/>
      <c r="D277" s="496"/>
      <c r="E277" s="50" t="s">
        <v>98</v>
      </c>
      <c r="F277" s="37"/>
      <c r="G277" s="33" t="e">
        <f t="shared" si="69"/>
        <v>#DIV/0!</v>
      </c>
      <c r="H277" s="33"/>
      <c r="I277" s="33"/>
      <c r="J277" s="33"/>
      <c r="K277" s="55"/>
      <c r="L277" s="55"/>
      <c r="M277" s="55"/>
    </row>
    <row r="278" spans="1:13" ht="16.5" hidden="1" customHeight="1" x14ac:dyDescent="0.25">
      <c r="A278" s="99"/>
      <c r="B278" s="496"/>
      <c r="C278" s="496"/>
      <c r="D278" s="496"/>
      <c r="E278" s="50" t="s">
        <v>99</v>
      </c>
      <c r="F278" s="37"/>
      <c r="G278" s="33" t="e">
        <f t="shared" si="69"/>
        <v>#DIV/0!</v>
      </c>
      <c r="H278" s="33"/>
      <c r="I278" s="33"/>
      <c r="J278" s="33"/>
    </row>
    <row r="279" spans="1:13" ht="16.5" hidden="1" customHeight="1" x14ac:dyDescent="0.25">
      <c r="A279" s="99"/>
      <c r="B279" s="496"/>
      <c r="C279" s="496"/>
      <c r="D279" s="496"/>
      <c r="E279" s="50" t="s">
        <v>98</v>
      </c>
      <c r="F279" s="37"/>
      <c r="G279" s="33" t="e">
        <f t="shared" si="69"/>
        <v>#DIV/0!</v>
      </c>
      <c r="H279" s="33"/>
      <c r="I279" s="33"/>
      <c r="J279" s="33"/>
      <c r="K279" s="55"/>
      <c r="L279" s="55"/>
      <c r="M279" s="55"/>
    </row>
    <row r="280" spans="1:13" s="81" customFormat="1" ht="21.75" hidden="1" customHeight="1" x14ac:dyDescent="0.25">
      <c r="A280" s="609" t="s">
        <v>439</v>
      </c>
      <c r="B280" s="610"/>
      <c r="C280" s="610"/>
      <c r="D280" s="610"/>
      <c r="E280" s="610"/>
      <c r="F280" s="610"/>
      <c r="G280" s="611"/>
      <c r="H280" s="94">
        <f>SUM(H272:H279)</f>
        <v>0</v>
      </c>
      <c r="I280" s="94">
        <f t="shared" ref="I280:J280" si="70">SUM(I272:I279)</f>
        <v>0</v>
      </c>
      <c r="J280" s="94">
        <f t="shared" si="70"/>
        <v>0</v>
      </c>
    </row>
    <row r="281" spans="1:13" s="81" customFormat="1" ht="21" customHeight="1" x14ac:dyDescent="0.25">
      <c r="A281" s="486" t="s">
        <v>68</v>
      </c>
      <c r="B281" s="487"/>
      <c r="C281" s="487"/>
      <c r="D281" s="487"/>
      <c r="E281" s="487"/>
      <c r="F281" s="487"/>
      <c r="G281" s="488"/>
      <c r="H281" s="65">
        <f>H280+H271</f>
        <v>231275</v>
      </c>
      <c r="I281" s="65">
        <f t="shared" ref="I281:J281" si="71">I280+I271</f>
        <v>231275</v>
      </c>
      <c r="J281" s="65">
        <f t="shared" si="71"/>
        <v>231275</v>
      </c>
    </row>
    <row r="282" spans="1:13" s="81" customFormat="1" hidden="1" x14ac:dyDescent="0.25"/>
    <row r="283" spans="1:13" s="81" customFormat="1" ht="21.75" hidden="1" customHeight="1" x14ac:dyDescent="0.25">
      <c r="B283" s="471" t="s">
        <v>146</v>
      </c>
      <c r="C283" s="471"/>
      <c r="D283" s="471"/>
      <c r="E283" s="471"/>
      <c r="F283" s="471"/>
      <c r="G283" s="471"/>
      <c r="H283" s="471"/>
      <c r="I283" s="471"/>
      <c r="J283" s="471"/>
    </row>
    <row r="284" spans="1:13" s="81" customFormat="1" ht="22.5" hidden="1" customHeight="1" x14ac:dyDescent="0.25">
      <c r="A284" s="472" t="s">
        <v>108</v>
      </c>
      <c r="B284" s="474" t="s">
        <v>81</v>
      </c>
      <c r="C284" s="475"/>
      <c r="D284" s="476"/>
      <c r="E284" s="480" t="s">
        <v>86</v>
      </c>
      <c r="F284" s="481" t="s">
        <v>35</v>
      </c>
      <c r="G284" s="482" t="s">
        <v>114</v>
      </c>
      <c r="H284" s="483" t="s">
        <v>106</v>
      </c>
      <c r="I284" s="483"/>
      <c r="J284" s="483"/>
    </row>
    <row r="285" spans="1:13" s="81" customFormat="1" ht="22.5" hidden="1" customHeight="1" x14ac:dyDescent="0.25">
      <c r="A285" s="473"/>
      <c r="B285" s="477"/>
      <c r="C285" s="478"/>
      <c r="D285" s="479"/>
      <c r="E285" s="480"/>
      <c r="F285" s="481"/>
      <c r="G285" s="482"/>
      <c r="H285" s="79">
        <f>H14</f>
        <v>2020</v>
      </c>
      <c r="I285" s="79">
        <f t="shared" ref="I285:J285" si="72">I14</f>
        <v>2021</v>
      </c>
      <c r="J285" s="79">
        <f t="shared" si="72"/>
        <v>2022</v>
      </c>
    </row>
    <row r="286" spans="1:13" s="81" customFormat="1" ht="15.75" hidden="1" customHeight="1" x14ac:dyDescent="0.25">
      <c r="A286" s="338">
        <v>1</v>
      </c>
      <c r="B286" s="465">
        <v>2</v>
      </c>
      <c r="C286" s="465"/>
      <c r="D286" s="465"/>
      <c r="E286" s="339">
        <v>3</v>
      </c>
      <c r="F286" s="339">
        <v>4</v>
      </c>
      <c r="G286" s="339">
        <v>5</v>
      </c>
      <c r="H286" s="340">
        <v>6</v>
      </c>
      <c r="I286" s="340">
        <v>7</v>
      </c>
      <c r="J286" s="340">
        <v>8</v>
      </c>
    </row>
    <row r="287" spans="1:13" s="342" customFormat="1" ht="16.5" hidden="1" customHeight="1" x14ac:dyDescent="0.25">
      <c r="A287" s="78">
        <v>1</v>
      </c>
      <c r="B287" s="606" t="s">
        <v>147</v>
      </c>
      <c r="C287" s="607"/>
      <c r="D287" s="608"/>
      <c r="E287" s="240" t="s">
        <v>120</v>
      </c>
      <c r="F287" s="241" t="s">
        <v>120</v>
      </c>
      <c r="G287" s="242" t="s">
        <v>120</v>
      </c>
      <c r="H287" s="242" t="s">
        <v>120</v>
      </c>
      <c r="I287" s="242" t="s">
        <v>120</v>
      </c>
      <c r="J287" s="242" t="s">
        <v>120</v>
      </c>
    </row>
    <row r="288" spans="1:13" ht="16.5" hidden="1" customHeight="1" x14ac:dyDescent="0.25">
      <c r="A288" s="53"/>
      <c r="B288" s="433"/>
      <c r="C288" s="434"/>
      <c r="D288" s="435"/>
      <c r="E288" s="50" t="s">
        <v>99</v>
      </c>
      <c r="F288" s="54"/>
      <c r="G288" s="33" t="e">
        <f t="shared" ref="G288:G293" si="73">H288/F288</f>
        <v>#DIV/0!</v>
      </c>
      <c r="H288" s="33"/>
      <c r="I288" s="33"/>
      <c r="J288" s="33"/>
    </row>
    <row r="289" spans="1:10" ht="16.5" hidden="1" customHeight="1" x14ac:dyDescent="0.25">
      <c r="A289" s="53"/>
      <c r="B289" s="433"/>
      <c r="C289" s="434"/>
      <c r="D289" s="435"/>
      <c r="E289" s="50"/>
      <c r="F289" s="54"/>
      <c r="G289" s="33" t="e">
        <f t="shared" si="73"/>
        <v>#DIV/0!</v>
      </c>
      <c r="H289" s="33"/>
      <c r="I289" s="33"/>
      <c r="J289" s="33"/>
    </row>
    <row r="290" spans="1:10" ht="16.5" hidden="1" customHeight="1" x14ac:dyDescent="0.25">
      <c r="A290" s="53">
        <v>2</v>
      </c>
      <c r="B290" s="433" t="s">
        <v>69</v>
      </c>
      <c r="C290" s="434"/>
      <c r="D290" s="435"/>
      <c r="E290" s="50"/>
      <c r="F290" s="54"/>
      <c r="G290" s="33" t="e">
        <f t="shared" si="73"/>
        <v>#DIV/0!</v>
      </c>
      <c r="H290" s="33"/>
      <c r="I290" s="33"/>
      <c r="J290" s="33"/>
    </row>
    <row r="291" spans="1:10" ht="16.5" hidden="1" customHeight="1" x14ac:dyDescent="0.25">
      <c r="A291" s="53"/>
      <c r="B291" s="433"/>
      <c r="C291" s="434"/>
      <c r="D291" s="435"/>
      <c r="E291" s="50"/>
      <c r="F291" s="54"/>
      <c r="G291" s="33" t="e">
        <f>H291/F291</f>
        <v>#DIV/0!</v>
      </c>
      <c r="H291" s="33"/>
      <c r="I291" s="33"/>
      <c r="J291" s="33"/>
    </row>
    <row r="292" spans="1:10" ht="16.5" hidden="1" customHeight="1" x14ac:dyDescent="0.25">
      <c r="A292" s="53">
        <v>3</v>
      </c>
      <c r="B292" s="433" t="s">
        <v>70</v>
      </c>
      <c r="C292" s="434"/>
      <c r="D292" s="435"/>
      <c r="E292" s="50"/>
      <c r="F292" s="37"/>
      <c r="G292" s="33" t="e">
        <f t="shared" si="73"/>
        <v>#DIV/0!</v>
      </c>
      <c r="H292" s="33"/>
      <c r="I292" s="33"/>
      <c r="J292" s="33"/>
    </row>
    <row r="293" spans="1:10" ht="16.5" hidden="1" customHeight="1" x14ac:dyDescent="0.25">
      <c r="A293" s="53">
        <v>4</v>
      </c>
      <c r="B293" s="495" t="s">
        <v>71</v>
      </c>
      <c r="C293" s="495"/>
      <c r="D293" s="495"/>
      <c r="E293" s="50"/>
      <c r="F293" s="37"/>
      <c r="G293" s="33" t="e">
        <f t="shared" si="73"/>
        <v>#DIV/0!</v>
      </c>
      <c r="H293" s="33"/>
      <c r="I293" s="33"/>
      <c r="J293" s="33"/>
    </row>
    <row r="294" spans="1:10" s="81" customFormat="1" ht="21.75" hidden="1" customHeight="1" x14ac:dyDescent="0.25">
      <c r="A294" s="486" t="s">
        <v>72</v>
      </c>
      <c r="B294" s="487"/>
      <c r="C294" s="487"/>
      <c r="D294" s="487"/>
      <c r="E294" s="487"/>
      <c r="F294" s="487"/>
      <c r="G294" s="488"/>
      <c r="H294" s="65">
        <f>SUM(H288:H293)</f>
        <v>0</v>
      </c>
      <c r="I294" s="65">
        <f t="shared" ref="I294:J294" si="74">SUM(I288:I293)</f>
        <v>0</v>
      </c>
      <c r="J294" s="65">
        <f t="shared" si="74"/>
        <v>0</v>
      </c>
    </row>
    <row r="295" spans="1:10" s="81" customFormat="1" ht="0.75" hidden="1" x14ac:dyDescent="0.25"/>
    <row r="296" spans="1:10" s="81" customFormat="1" ht="21.95" customHeight="1" x14ac:dyDescent="0.25">
      <c r="B296" s="471" t="s">
        <v>152</v>
      </c>
      <c r="C296" s="471"/>
      <c r="D296" s="471"/>
      <c r="E296" s="471"/>
      <c r="F296" s="471"/>
      <c r="G296" s="471"/>
      <c r="H296" s="471"/>
      <c r="I296" s="471"/>
      <c r="J296" s="471"/>
    </row>
    <row r="297" spans="1:10" s="81" customFormat="1" ht="23.1" customHeight="1" x14ac:dyDescent="0.25">
      <c r="A297" s="472" t="s">
        <v>108</v>
      </c>
      <c r="B297" s="474" t="s">
        <v>81</v>
      </c>
      <c r="C297" s="475"/>
      <c r="D297" s="476"/>
      <c r="E297" s="480" t="s">
        <v>86</v>
      </c>
      <c r="F297" s="481" t="s">
        <v>35</v>
      </c>
      <c r="G297" s="482" t="s">
        <v>114</v>
      </c>
      <c r="H297" s="483" t="s">
        <v>106</v>
      </c>
      <c r="I297" s="483"/>
      <c r="J297" s="483"/>
    </row>
    <row r="298" spans="1:10" s="81" customFormat="1" ht="23.1" customHeight="1" x14ac:dyDescent="0.25">
      <c r="A298" s="473"/>
      <c r="B298" s="477"/>
      <c r="C298" s="478"/>
      <c r="D298" s="479"/>
      <c r="E298" s="480"/>
      <c r="F298" s="481"/>
      <c r="G298" s="482"/>
      <c r="H298" s="79">
        <f>H14</f>
        <v>2020</v>
      </c>
      <c r="I298" s="79">
        <f t="shared" ref="I298:J298" si="75">I14</f>
        <v>2021</v>
      </c>
      <c r="J298" s="79">
        <f t="shared" si="75"/>
        <v>2022</v>
      </c>
    </row>
    <row r="299" spans="1:10" s="81" customFormat="1" ht="15.95" customHeight="1" x14ac:dyDescent="0.25">
      <c r="A299" s="338">
        <v>1</v>
      </c>
      <c r="B299" s="465">
        <v>2</v>
      </c>
      <c r="C299" s="465"/>
      <c r="D299" s="465"/>
      <c r="E299" s="339">
        <v>3</v>
      </c>
      <c r="F299" s="339">
        <v>4</v>
      </c>
      <c r="G299" s="339">
        <v>5</v>
      </c>
      <c r="H299" s="340">
        <v>6</v>
      </c>
      <c r="I299" s="340">
        <v>7</v>
      </c>
      <c r="J299" s="340">
        <v>8</v>
      </c>
    </row>
    <row r="300" spans="1:10" s="350" customFormat="1" ht="16.5" hidden="1" customHeight="1" x14ac:dyDescent="0.25">
      <c r="A300" s="346">
        <v>1</v>
      </c>
      <c r="B300" s="466" t="s">
        <v>149</v>
      </c>
      <c r="C300" s="467"/>
      <c r="D300" s="468"/>
      <c r="E300" s="347" t="s">
        <v>120</v>
      </c>
      <c r="F300" s="348" t="s">
        <v>120</v>
      </c>
      <c r="G300" s="349" t="s">
        <v>120</v>
      </c>
      <c r="H300" s="243">
        <f>SUM(H301:H303)</f>
        <v>0</v>
      </c>
      <c r="I300" s="243">
        <f t="shared" ref="I300" si="76">SUM(I301:I303)</f>
        <v>0</v>
      </c>
      <c r="J300" s="243">
        <f t="shared" ref="J300" si="77">SUM(J301:J303)</f>
        <v>0</v>
      </c>
    </row>
    <row r="301" spans="1:10" s="52" customFormat="1" ht="16.5" hidden="1" customHeight="1" x14ac:dyDescent="0.25">
      <c r="A301" s="99"/>
      <c r="B301" s="436"/>
      <c r="C301" s="437"/>
      <c r="D301" s="461"/>
      <c r="E301" s="50" t="s">
        <v>99</v>
      </c>
      <c r="F301" s="244"/>
      <c r="G301" s="57" t="e">
        <f t="shared" ref="G301:G327" si="78">H301/F301</f>
        <v>#DIV/0!</v>
      </c>
      <c r="H301" s="57"/>
      <c r="I301" s="57"/>
      <c r="J301" s="57"/>
    </row>
    <row r="302" spans="1:10" s="52" customFormat="1" ht="16.5" hidden="1" customHeight="1" x14ac:dyDescent="0.25">
      <c r="A302" s="99"/>
      <c r="B302" s="436"/>
      <c r="C302" s="437"/>
      <c r="D302" s="461"/>
      <c r="E302" s="50" t="s">
        <v>99</v>
      </c>
      <c r="F302" s="244"/>
      <c r="G302" s="57" t="e">
        <f t="shared" si="78"/>
        <v>#DIV/0!</v>
      </c>
      <c r="H302" s="57"/>
      <c r="I302" s="57"/>
      <c r="J302" s="57"/>
    </row>
    <row r="303" spans="1:10" s="52" customFormat="1" ht="16.5" hidden="1" customHeight="1" x14ac:dyDescent="0.25">
      <c r="A303" s="99"/>
      <c r="B303" s="436"/>
      <c r="C303" s="437"/>
      <c r="D303" s="461"/>
      <c r="E303" s="50" t="s">
        <v>99</v>
      </c>
      <c r="F303" s="244"/>
      <c r="G303" s="57" t="e">
        <f>H303/F303</f>
        <v>#DIV/0!</v>
      </c>
      <c r="H303" s="57"/>
      <c r="I303" s="57"/>
      <c r="J303" s="57"/>
    </row>
    <row r="304" spans="1:10" s="350" customFormat="1" ht="16.5" hidden="1" customHeight="1" x14ac:dyDescent="0.25">
      <c r="A304" s="346">
        <v>2</v>
      </c>
      <c r="B304" s="466" t="s">
        <v>150</v>
      </c>
      <c r="C304" s="467"/>
      <c r="D304" s="468"/>
      <c r="E304" s="347" t="s">
        <v>120</v>
      </c>
      <c r="F304" s="348" t="s">
        <v>120</v>
      </c>
      <c r="G304" s="349" t="s">
        <v>120</v>
      </c>
      <c r="H304" s="243">
        <f>SUM(H305:H307)</f>
        <v>0</v>
      </c>
      <c r="I304" s="243">
        <f t="shared" ref="I304" si="79">SUM(I305:I307)</f>
        <v>0</v>
      </c>
      <c r="J304" s="243">
        <f t="shared" ref="J304" si="80">SUM(J305:J307)</f>
        <v>0</v>
      </c>
    </row>
    <row r="305" spans="1:10" s="52" customFormat="1" ht="16.5" hidden="1" customHeight="1" x14ac:dyDescent="0.25">
      <c r="A305" s="99"/>
      <c r="B305" s="484"/>
      <c r="C305" s="484"/>
      <c r="D305" s="484"/>
      <c r="E305" s="50" t="s">
        <v>99</v>
      </c>
      <c r="F305" s="59"/>
      <c r="G305" s="57" t="e">
        <f t="shared" si="78"/>
        <v>#DIV/0!</v>
      </c>
      <c r="H305" s="57"/>
      <c r="I305" s="57"/>
      <c r="J305" s="57"/>
    </row>
    <row r="306" spans="1:10" s="52" customFormat="1" ht="16.5" hidden="1" customHeight="1" x14ac:dyDescent="0.25">
      <c r="A306" s="99"/>
      <c r="B306" s="484"/>
      <c r="C306" s="484"/>
      <c r="D306" s="484"/>
      <c r="E306" s="50" t="s">
        <v>99</v>
      </c>
      <c r="F306" s="59"/>
      <c r="G306" s="57" t="e">
        <f t="shared" si="78"/>
        <v>#DIV/0!</v>
      </c>
      <c r="H306" s="57"/>
      <c r="I306" s="57"/>
      <c r="J306" s="57"/>
    </row>
    <row r="307" spans="1:10" s="52" customFormat="1" ht="16.5" hidden="1" customHeight="1" x14ac:dyDescent="0.25">
      <c r="A307" s="99"/>
      <c r="B307" s="484"/>
      <c r="C307" s="484"/>
      <c r="D307" s="484"/>
      <c r="E307" s="50" t="s">
        <v>99</v>
      </c>
      <c r="F307" s="59"/>
      <c r="G307" s="57" t="e">
        <f t="shared" si="78"/>
        <v>#DIV/0!</v>
      </c>
      <c r="H307" s="57"/>
      <c r="I307" s="57"/>
      <c r="J307" s="57"/>
    </row>
    <row r="308" spans="1:10" s="350" customFormat="1" ht="16.5" hidden="1" customHeight="1" x14ac:dyDescent="0.25">
      <c r="A308" s="346">
        <v>3</v>
      </c>
      <c r="B308" s="466" t="s">
        <v>151</v>
      </c>
      <c r="C308" s="467"/>
      <c r="D308" s="468"/>
      <c r="E308" s="347" t="s">
        <v>120</v>
      </c>
      <c r="F308" s="348" t="s">
        <v>120</v>
      </c>
      <c r="G308" s="349" t="s">
        <v>120</v>
      </c>
      <c r="H308" s="243">
        <f>SUM(H309:H327)</f>
        <v>0</v>
      </c>
      <c r="I308" s="243">
        <f t="shared" ref="I308" si="81">SUM(I309:I327)</f>
        <v>0</v>
      </c>
      <c r="J308" s="243">
        <f t="shared" ref="J308" si="82">SUM(J309:J327)</f>
        <v>0</v>
      </c>
    </row>
    <row r="309" spans="1:10" ht="16.5" hidden="1" customHeight="1" x14ac:dyDescent="0.25">
      <c r="A309" s="53"/>
      <c r="B309" s="492"/>
      <c r="C309" s="493"/>
      <c r="D309" s="494"/>
      <c r="E309" s="50" t="s">
        <v>99</v>
      </c>
      <c r="F309" s="37"/>
      <c r="G309" s="33" t="e">
        <f t="shared" si="78"/>
        <v>#DIV/0!</v>
      </c>
      <c r="H309" s="33"/>
      <c r="I309" s="33"/>
      <c r="J309" s="33"/>
    </row>
    <row r="310" spans="1:10" ht="16.5" hidden="1" customHeight="1" x14ac:dyDescent="0.25">
      <c r="A310" s="53"/>
      <c r="B310" s="492"/>
      <c r="C310" s="493"/>
      <c r="D310" s="494"/>
      <c r="E310" s="50" t="s">
        <v>99</v>
      </c>
      <c r="F310" s="37"/>
      <c r="G310" s="33" t="e">
        <f t="shared" si="78"/>
        <v>#DIV/0!</v>
      </c>
      <c r="H310" s="33"/>
      <c r="I310" s="33"/>
      <c r="J310" s="33"/>
    </row>
    <row r="311" spans="1:10" ht="16.5" hidden="1" customHeight="1" x14ac:dyDescent="0.25">
      <c r="A311" s="53"/>
      <c r="B311" s="447"/>
      <c r="C311" s="448"/>
      <c r="D311" s="449"/>
      <c r="E311" s="50" t="s">
        <v>99</v>
      </c>
      <c r="F311" s="37"/>
      <c r="G311" s="33" t="e">
        <f t="shared" si="78"/>
        <v>#DIV/0!</v>
      </c>
      <c r="H311" s="33"/>
      <c r="I311" s="33"/>
      <c r="J311" s="33"/>
    </row>
    <row r="312" spans="1:10" ht="16.5" hidden="1" customHeight="1" x14ac:dyDescent="0.25">
      <c r="A312" s="53"/>
      <c r="B312" s="447"/>
      <c r="C312" s="448"/>
      <c r="D312" s="449"/>
      <c r="E312" s="50" t="s">
        <v>99</v>
      </c>
      <c r="F312" s="37"/>
      <c r="G312" s="33" t="e">
        <f t="shared" si="78"/>
        <v>#DIV/0!</v>
      </c>
      <c r="H312" s="33"/>
      <c r="I312" s="33"/>
      <c r="J312" s="33"/>
    </row>
    <row r="313" spans="1:10" ht="16.5" hidden="1" customHeight="1" x14ac:dyDescent="0.25">
      <c r="A313" s="53"/>
      <c r="B313" s="433"/>
      <c r="C313" s="434"/>
      <c r="D313" s="435"/>
      <c r="E313" s="50" t="s">
        <v>99</v>
      </c>
      <c r="F313" s="37"/>
      <c r="G313" s="33" t="e">
        <f t="shared" si="78"/>
        <v>#DIV/0!</v>
      </c>
      <c r="H313" s="33"/>
      <c r="I313" s="33"/>
      <c r="J313" s="33"/>
    </row>
    <row r="314" spans="1:10" ht="16.5" hidden="1" customHeight="1" x14ac:dyDescent="0.25">
      <c r="A314" s="53"/>
      <c r="B314" s="433"/>
      <c r="C314" s="434"/>
      <c r="D314" s="435"/>
      <c r="E314" s="50" t="s">
        <v>99</v>
      </c>
      <c r="F314" s="37"/>
      <c r="G314" s="33" t="e">
        <f t="shared" si="78"/>
        <v>#DIV/0!</v>
      </c>
      <c r="H314" s="33"/>
      <c r="I314" s="33"/>
      <c r="J314" s="33"/>
    </row>
    <row r="315" spans="1:10" ht="16.5" hidden="1" customHeight="1" x14ac:dyDescent="0.25">
      <c r="A315" s="53"/>
      <c r="B315" s="433"/>
      <c r="C315" s="434"/>
      <c r="D315" s="435"/>
      <c r="E315" s="50" t="s">
        <v>99</v>
      </c>
      <c r="F315" s="37"/>
      <c r="G315" s="33" t="e">
        <f t="shared" si="78"/>
        <v>#DIV/0!</v>
      </c>
      <c r="H315" s="33"/>
      <c r="I315" s="33"/>
      <c r="J315" s="33"/>
    </row>
    <row r="316" spans="1:10" ht="16.5" hidden="1" customHeight="1" x14ac:dyDescent="0.25">
      <c r="A316" s="53"/>
      <c r="B316" s="447"/>
      <c r="C316" s="448"/>
      <c r="D316" s="449"/>
      <c r="E316" s="50" t="s">
        <v>99</v>
      </c>
      <c r="F316" s="37"/>
      <c r="G316" s="33" t="e">
        <f t="shared" si="78"/>
        <v>#DIV/0!</v>
      </c>
      <c r="H316" s="33"/>
      <c r="I316" s="33"/>
      <c r="J316" s="33"/>
    </row>
    <row r="317" spans="1:10" ht="16.5" hidden="1" customHeight="1" x14ac:dyDescent="0.25">
      <c r="A317" s="53"/>
      <c r="B317" s="447"/>
      <c r="C317" s="448"/>
      <c r="D317" s="449"/>
      <c r="E317" s="50" t="s">
        <v>99</v>
      </c>
      <c r="F317" s="37"/>
      <c r="G317" s="33" t="e">
        <f t="shared" si="78"/>
        <v>#DIV/0!</v>
      </c>
      <c r="H317" s="33"/>
      <c r="I317" s="33"/>
      <c r="J317" s="33"/>
    </row>
    <row r="318" spans="1:10" ht="16.5" hidden="1" customHeight="1" x14ac:dyDescent="0.25">
      <c r="A318" s="53"/>
      <c r="B318" s="447"/>
      <c r="C318" s="448"/>
      <c r="D318" s="449"/>
      <c r="E318" s="50" t="s">
        <v>99</v>
      </c>
      <c r="F318" s="37"/>
      <c r="G318" s="33" t="e">
        <f t="shared" si="78"/>
        <v>#DIV/0!</v>
      </c>
      <c r="H318" s="33"/>
      <c r="I318" s="33"/>
      <c r="J318" s="33"/>
    </row>
    <row r="319" spans="1:10" ht="16.5" hidden="1" customHeight="1" x14ac:dyDescent="0.25">
      <c r="A319" s="53"/>
      <c r="B319" s="447"/>
      <c r="C319" s="448"/>
      <c r="D319" s="449"/>
      <c r="E319" s="50" t="s">
        <v>99</v>
      </c>
      <c r="F319" s="37"/>
      <c r="G319" s="33" t="e">
        <f t="shared" si="78"/>
        <v>#DIV/0!</v>
      </c>
      <c r="H319" s="33"/>
      <c r="I319" s="33"/>
      <c r="J319" s="33"/>
    </row>
    <row r="320" spans="1:10" ht="16.5" hidden="1" customHeight="1" x14ac:dyDescent="0.25">
      <c r="A320" s="53"/>
      <c r="B320" s="447"/>
      <c r="C320" s="448"/>
      <c r="D320" s="449"/>
      <c r="E320" s="50" t="s">
        <v>99</v>
      </c>
      <c r="F320" s="37"/>
      <c r="G320" s="33" t="e">
        <f t="shared" si="78"/>
        <v>#DIV/0!</v>
      </c>
      <c r="H320" s="33"/>
      <c r="I320" s="33"/>
      <c r="J320" s="33"/>
    </row>
    <row r="321" spans="1:10" ht="16.5" hidden="1" customHeight="1" x14ac:dyDescent="0.25">
      <c r="A321" s="53"/>
      <c r="B321" s="447"/>
      <c r="C321" s="448"/>
      <c r="D321" s="449"/>
      <c r="E321" s="50" t="s">
        <v>99</v>
      </c>
      <c r="F321" s="37"/>
      <c r="G321" s="33" t="e">
        <f t="shared" si="78"/>
        <v>#DIV/0!</v>
      </c>
      <c r="H321" s="33"/>
      <c r="I321" s="33"/>
      <c r="J321" s="33"/>
    </row>
    <row r="322" spans="1:10" ht="16.5" hidden="1" customHeight="1" x14ac:dyDescent="0.25">
      <c r="A322" s="53"/>
      <c r="B322" s="447"/>
      <c r="C322" s="448"/>
      <c r="D322" s="449"/>
      <c r="E322" s="50" t="s">
        <v>99</v>
      </c>
      <c r="F322" s="37"/>
      <c r="G322" s="33" t="e">
        <f t="shared" si="78"/>
        <v>#DIV/0!</v>
      </c>
      <c r="H322" s="33"/>
      <c r="I322" s="33"/>
      <c r="J322" s="33"/>
    </row>
    <row r="323" spans="1:10" ht="16.5" hidden="1" customHeight="1" x14ac:dyDescent="0.25">
      <c r="A323" s="53"/>
      <c r="B323" s="447"/>
      <c r="C323" s="448"/>
      <c r="D323" s="449"/>
      <c r="E323" s="50" t="s">
        <v>99</v>
      </c>
      <c r="F323" s="37"/>
      <c r="G323" s="33" t="e">
        <f t="shared" si="78"/>
        <v>#DIV/0!</v>
      </c>
      <c r="H323" s="33"/>
      <c r="I323" s="33"/>
      <c r="J323" s="33"/>
    </row>
    <row r="324" spans="1:10" ht="16.5" hidden="1" customHeight="1" x14ac:dyDescent="0.25">
      <c r="A324" s="53"/>
      <c r="B324" s="447"/>
      <c r="C324" s="448"/>
      <c r="D324" s="449"/>
      <c r="E324" s="50" t="s">
        <v>99</v>
      </c>
      <c r="F324" s="37"/>
      <c r="G324" s="33" t="e">
        <f t="shared" si="78"/>
        <v>#DIV/0!</v>
      </c>
      <c r="H324" s="33"/>
      <c r="I324" s="33"/>
      <c r="J324" s="33"/>
    </row>
    <row r="325" spans="1:10" ht="16.5" hidden="1" customHeight="1" x14ac:dyDescent="0.25">
      <c r="A325" s="53"/>
      <c r="B325" s="447"/>
      <c r="C325" s="448"/>
      <c r="D325" s="449"/>
      <c r="E325" s="50" t="s">
        <v>99</v>
      </c>
      <c r="F325" s="37"/>
      <c r="G325" s="33" t="e">
        <f t="shared" si="78"/>
        <v>#DIV/0!</v>
      </c>
      <c r="H325" s="33"/>
      <c r="I325" s="33"/>
      <c r="J325" s="33"/>
    </row>
    <row r="326" spans="1:10" ht="16.5" hidden="1" customHeight="1" x14ac:dyDescent="0.25">
      <c r="A326" s="53"/>
      <c r="B326" s="447"/>
      <c r="C326" s="448"/>
      <c r="D326" s="449"/>
      <c r="E326" s="50" t="s">
        <v>99</v>
      </c>
      <c r="F326" s="37"/>
      <c r="G326" s="33" t="e">
        <f t="shared" si="78"/>
        <v>#DIV/0!</v>
      </c>
      <c r="H326" s="33"/>
      <c r="I326" s="33"/>
      <c r="J326" s="33"/>
    </row>
    <row r="327" spans="1:10" ht="16.5" hidden="1" customHeight="1" x14ac:dyDescent="0.25">
      <c r="A327" s="53"/>
      <c r="B327" s="447"/>
      <c r="C327" s="448"/>
      <c r="D327" s="449"/>
      <c r="E327" s="50" t="s">
        <v>99</v>
      </c>
      <c r="F327" s="37"/>
      <c r="G327" s="33" t="e">
        <f t="shared" si="78"/>
        <v>#DIV/0!</v>
      </c>
      <c r="H327" s="33"/>
      <c r="I327" s="33"/>
      <c r="J327" s="33"/>
    </row>
    <row r="328" spans="1:10" s="81" customFormat="1" ht="17.100000000000001" customHeight="1" x14ac:dyDescent="0.25">
      <c r="A328" s="351"/>
      <c r="B328" s="455" t="s">
        <v>440</v>
      </c>
      <c r="C328" s="456"/>
      <c r="D328" s="457"/>
      <c r="E328" s="352" t="s">
        <v>120</v>
      </c>
      <c r="F328" s="353" t="s">
        <v>120</v>
      </c>
      <c r="G328" s="354" t="s">
        <v>120</v>
      </c>
      <c r="H328" s="70">
        <f>H300+H304+H308</f>
        <v>0</v>
      </c>
      <c r="I328" s="70">
        <f t="shared" ref="I328:J328" si="83">I300+I304+I308</f>
        <v>0</v>
      </c>
      <c r="J328" s="70">
        <f t="shared" si="83"/>
        <v>0</v>
      </c>
    </row>
    <row r="329" spans="1:10" s="248" customFormat="1" ht="17.100000000000001" customHeight="1" x14ac:dyDescent="0.25">
      <c r="A329" s="357">
        <v>1</v>
      </c>
      <c r="B329" s="615" t="s">
        <v>148</v>
      </c>
      <c r="C329" s="616"/>
      <c r="D329" s="617"/>
      <c r="E329" s="355" t="s">
        <v>99</v>
      </c>
      <c r="F329" s="356">
        <v>1166</v>
      </c>
      <c r="G329" s="56">
        <f t="shared" ref="G329" si="84">H329/F329</f>
        <v>450</v>
      </c>
      <c r="H329" s="56">
        <v>524700</v>
      </c>
      <c r="I329" s="56">
        <v>1743041</v>
      </c>
      <c r="J329" s="56">
        <v>1743041</v>
      </c>
    </row>
    <row r="330" spans="1:10" s="350" customFormat="1" ht="17.100000000000001" customHeight="1" x14ac:dyDescent="0.25">
      <c r="A330" s="346">
        <v>2</v>
      </c>
      <c r="B330" s="466" t="s">
        <v>149</v>
      </c>
      <c r="C330" s="467"/>
      <c r="D330" s="468"/>
      <c r="E330" s="347" t="s">
        <v>120</v>
      </c>
      <c r="F330" s="348" t="s">
        <v>120</v>
      </c>
      <c r="G330" s="349" t="s">
        <v>120</v>
      </c>
      <c r="H330" s="243">
        <f>SUM(H331:H334)</f>
        <v>1218341</v>
      </c>
      <c r="I330" s="243">
        <f t="shared" ref="I330:J330" si="85">SUM(I331:I334)</f>
        <v>0</v>
      </c>
      <c r="J330" s="243">
        <f t="shared" si="85"/>
        <v>0</v>
      </c>
    </row>
    <row r="331" spans="1:10" s="52" customFormat="1" ht="17.100000000000001" customHeight="1" x14ac:dyDescent="0.25">
      <c r="A331" s="99"/>
      <c r="B331" s="618" t="s">
        <v>528</v>
      </c>
      <c r="C331" s="619"/>
      <c r="D331" s="619"/>
      <c r="E331" s="50" t="s">
        <v>99</v>
      </c>
      <c r="F331" s="244">
        <v>1</v>
      </c>
      <c r="G331" s="57">
        <f t="shared" ref="G331:G333" si="86">H331/F331</f>
        <v>700000</v>
      </c>
      <c r="H331" s="57">
        <v>700000</v>
      </c>
      <c r="I331" s="57"/>
      <c r="J331" s="57"/>
    </row>
    <row r="332" spans="1:10" s="52" customFormat="1" ht="16.5" customHeight="1" x14ac:dyDescent="0.25">
      <c r="A332" s="99"/>
      <c r="B332" s="618" t="s">
        <v>529</v>
      </c>
      <c r="C332" s="619"/>
      <c r="D332" s="619"/>
      <c r="E332" s="50" t="s">
        <v>99</v>
      </c>
      <c r="F332" s="244">
        <v>1</v>
      </c>
      <c r="G332" s="57">
        <f t="shared" si="86"/>
        <v>518341</v>
      </c>
      <c r="H332" s="57">
        <v>518341</v>
      </c>
      <c r="I332" s="57"/>
      <c r="J332" s="57"/>
    </row>
    <row r="333" spans="1:10" s="52" customFormat="1" ht="16.5" hidden="1" customHeight="1" x14ac:dyDescent="0.25">
      <c r="A333" s="99"/>
      <c r="B333" s="618"/>
      <c r="C333" s="619"/>
      <c r="D333" s="619"/>
      <c r="E333" s="50" t="s">
        <v>99</v>
      </c>
      <c r="F333" s="244"/>
      <c r="G333" s="57" t="e">
        <f t="shared" si="86"/>
        <v>#DIV/0!</v>
      </c>
      <c r="H333" s="57"/>
      <c r="I333" s="57"/>
      <c r="J333" s="57"/>
    </row>
    <row r="334" spans="1:10" s="52" customFormat="1" ht="16.5" hidden="1" customHeight="1" x14ac:dyDescent="0.25">
      <c r="A334" s="99"/>
      <c r="B334" s="618"/>
      <c r="C334" s="619"/>
      <c r="D334" s="619"/>
      <c r="E334" s="50" t="s">
        <v>99</v>
      </c>
      <c r="F334" s="244"/>
      <c r="G334" s="57" t="e">
        <f>H334/F334</f>
        <v>#DIV/0!</v>
      </c>
      <c r="H334" s="57"/>
      <c r="I334" s="57"/>
      <c r="J334" s="57"/>
    </row>
    <row r="335" spans="1:10" s="350" customFormat="1" ht="16.5" hidden="1" customHeight="1" x14ac:dyDescent="0.25">
      <c r="A335" s="346">
        <v>3</v>
      </c>
      <c r="B335" s="466" t="s">
        <v>150</v>
      </c>
      <c r="C335" s="467"/>
      <c r="D335" s="468"/>
      <c r="E335" s="347" t="s">
        <v>120</v>
      </c>
      <c r="F335" s="348" t="s">
        <v>120</v>
      </c>
      <c r="G335" s="349" t="s">
        <v>120</v>
      </c>
      <c r="H335" s="243">
        <f>SUM(H336:H338)</f>
        <v>0</v>
      </c>
      <c r="I335" s="243">
        <f t="shared" ref="I335:J335" si="87">SUM(I336:I338)</f>
        <v>0</v>
      </c>
      <c r="J335" s="243">
        <f t="shared" si="87"/>
        <v>0</v>
      </c>
    </row>
    <row r="336" spans="1:10" s="52" customFormat="1" ht="16.5" hidden="1" customHeight="1" x14ac:dyDescent="0.25">
      <c r="A336" s="99"/>
      <c r="B336" s="484"/>
      <c r="C336" s="484"/>
      <c r="D336" s="484"/>
      <c r="E336" s="50" t="s">
        <v>99</v>
      </c>
      <c r="F336" s="59"/>
      <c r="G336" s="57" t="e">
        <f t="shared" ref="G336:G338" si="88">H336/F336</f>
        <v>#DIV/0!</v>
      </c>
      <c r="H336" s="57"/>
      <c r="I336" s="57"/>
      <c r="J336" s="57"/>
    </row>
    <row r="337" spans="1:10" s="52" customFormat="1" ht="16.5" hidden="1" customHeight="1" x14ac:dyDescent="0.25">
      <c r="A337" s="99"/>
      <c r="B337" s="484"/>
      <c r="C337" s="484"/>
      <c r="D337" s="484"/>
      <c r="E337" s="50" t="s">
        <v>99</v>
      </c>
      <c r="F337" s="59"/>
      <c r="G337" s="57" t="e">
        <f t="shared" si="88"/>
        <v>#DIV/0!</v>
      </c>
      <c r="H337" s="57"/>
      <c r="I337" s="57"/>
      <c r="J337" s="57"/>
    </row>
    <row r="338" spans="1:10" s="52" customFormat="1" ht="16.5" hidden="1" customHeight="1" x14ac:dyDescent="0.25">
      <c r="A338" s="99"/>
      <c r="B338" s="484"/>
      <c r="C338" s="484"/>
      <c r="D338" s="484"/>
      <c r="E338" s="50" t="s">
        <v>99</v>
      </c>
      <c r="F338" s="59"/>
      <c r="G338" s="57" t="e">
        <f t="shared" si="88"/>
        <v>#DIV/0!</v>
      </c>
      <c r="H338" s="57"/>
      <c r="I338" s="57"/>
      <c r="J338" s="57"/>
    </row>
    <row r="339" spans="1:10" s="350" customFormat="1" ht="16.5" hidden="1" customHeight="1" x14ac:dyDescent="0.25">
      <c r="A339" s="346">
        <v>4</v>
      </c>
      <c r="B339" s="466" t="s">
        <v>151</v>
      </c>
      <c r="C339" s="467"/>
      <c r="D339" s="468"/>
      <c r="E339" s="347" t="s">
        <v>120</v>
      </c>
      <c r="F339" s="348" t="s">
        <v>120</v>
      </c>
      <c r="G339" s="349" t="s">
        <v>120</v>
      </c>
      <c r="H339" s="243">
        <f>SUM(H340:H350)</f>
        <v>0</v>
      </c>
      <c r="I339" s="243">
        <f t="shared" ref="I339:J339" si="89">SUM(I340:I350)</f>
        <v>0</v>
      </c>
      <c r="J339" s="243">
        <f t="shared" si="89"/>
        <v>0</v>
      </c>
    </row>
    <row r="340" spans="1:10" ht="16.5" hidden="1" customHeight="1" x14ac:dyDescent="0.25">
      <c r="A340" s="53"/>
      <c r="B340" s="485"/>
      <c r="C340" s="485"/>
      <c r="D340" s="485"/>
      <c r="E340" s="50" t="s">
        <v>99</v>
      </c>
      <c r="F340" s="37"/>
      <c r="G340" s="33" t="e">
        <f t="shared" ref="G340:G350" si="90">H340/F340</f>
        <v>#DIV/0!</v>
      </c>
      <c r="H340" s="33"/>
      <c r="I340" s="33"/>
      <c r="J340" s="33"/>
    </row>
    <row r="341" spans="1:10" ht="16.5" hidden="1" customHeight="1" x14ac:dyDescent="0.25">
      <c r="A341" s="53"/>
      <c r="B341" s="485"/>
      <c r="C341" s="485"/>
      <c r="D341" s="485"/>
      <c r="E341" s="50" t="s">
        <v>99</v>
      </c>
      <c r="F341" s="37"/>
      <c r="G341" s="33" t="e">
        <f t="shared" si="90"/>
        <v>#DIV/0!</v>
      </c>
      <c r="H341" s="33"/>
      <c r="I341" s="33"/>
      <c r="J341" s="33"/>
    </row>
    <row r="342" spans="1:10" ht="16.5" hidden="1" customHeight="1" x14ac:dyDescent="0.25">
      <c r="A342" s="53"/>
      <c r="B342" s="492"/>
      <c r="C342" s="493"/>
      <c r="D342" s="494"/>
      <c r="E342" s="50" t="s">
        <v>99</v>
      </c>
      <c r="F342" s="37"/>
      <c r="G342" s="33" t="e">
        <f t="shared" si="90"/>
        <v>#DIV/0!</v>
      </c>
      <c r="H342" s="33"/>
      <c r="I342" s="33"/>
      <c r="J342" s="33"/>
    </row>
    <row r="343" spans="1:10" ht="16.5" hidden="1" customHeight="1" x14ac:dyDescent="0.25">
      <c r="A343" s="53"/>
      <c r="B343" s="492"/>
      <c r="C343" s="493"/>
      <c r="D343" s="494"/>
      <c r="E343" s="50" t="s">
        <v>99</v>
      </c>
      <c r="F343" s="37"/>
      <c r="G343" s="33" t="e">
        <f t="shared" si="90"/>
        <v>#DIV/0!</v>
      </c>
      <c r="H343" s="33"/>
      <c r="I343" s="33"/>
      <c r="J343" s="33"/>
    </row>
    <row r="344" spans="1:10" ht="16.5" hidden="1" customHeight="1" x14ac:dyDescent="0.25">
      <c r="A344" s="53"/>
      <c r="B344" s="492"/>
      <c r="C344" s="493"/>
      <c r="D344" s="494"/>
      <c r="E344" s="50" t="s">
        <v>99</v>
      </c>
      <c r="F344" s="37"/>
      <c r="G344" s="33" t="e">
        <f t="shared" si="90"/>
        <v>#DIV/0!</v>
      </c>
      <c r="H344" s="33"/>
      <c r="I344" s="33"/>
      <c r="J344" s="33"/>
    </row>
    <row r="345" spans="1:10" ht="16.5" hidden="1" customHeight="1" x14ac:dyDescent="0.25">
      <c r="A345" s="53"/>
      <c r="B345" s="492"/>
      <c r="C345" s="493"/>
      <c r="D345" s="494"/>
      <c r="E345" s="50" t="s">
        <v>99</v>
      </c>
      <c r="F345" s="37"/>
      <c r="G345" s="33" t="e">
        <f t="shared" si="90"/>
        <v>#DIV/0!</v>
      </c>
      <c r="H345" s="33"/>
      <c r="I345" s="33"/>
      <c r="J345" s="33"/>
    </row>
    <row r="346" spans="1:10" ht="16.5" hidden="1" customHeight="1" x14ac:dyDescent="0.25">
      <c r="A346" s="53"/>
      <c r="B346" s="492"/>
      <c r="C346" s="493"/>
      <c r="D346" s="494"/>
      <c r="E346" s="50" t="s">
        <v>99</v>
      </c>
      <c r="F346" s="37"/>
      <c r="G346" s="33" t="e">
        <f t="shared" si="90"/>
        <v>#DIV/0!</v>
      </c>
      <c r="H346" s="33"/>
      <c r="I346" s="33"/>
      <c r="J346" s="33"/>
    </row>
    <row r="347" spans="1:10" ht="16.5" hidden="1" customHeight="1" x14ac:dyDescent="0.25">
      <c r="A347" s="53"/>
      <c r="B347" s="492"/>
      <c r="C347" s="493"/>
      <c r="D347" s="494"/>
      <c r="E347" s="50" t="s">
        <v>99</v>
      </c>
      <c r="F347" s="37"/>
      <c r="G347" s="33" t="e">
        <f t="shared" si="90"/>
        <v>#DIV/0!</v>
      </c>
      <c r="H347" s="33"/>
      <c r="I347" s="33"/>
      <c r="J347" s="33"/>
    </row>
    <row r="348" spans="1:10" ht="16.5" hidden="1" customHeight="1" x14ac:dyDescent="0.25">
      <c r="A348" s="53"/>
      <c r="B348" s="492"/>
      <c r="C348" s="493"/>
      <c r="D348" s="494"/>
      <c r="E348" s="50" t="s">
        <v>99</v>
      </c>
      <c r="F348" s="37"/>
      <c r="G348" s="33" t="e">
        <f t="shared" si="90"/>
        <v>#DIV/0!</v>
      </c>
      <c r="H348" s="33"/>
      <c r="I348" s="33"/>
      <c r="J348" s="33"/>
    </row>
    <row r="349" spans="1:10" ht="16.5" hidden="1" customHeight="1" x14ac:dyDescent="0.25">
      <c r="A349" s="53"/>
      <c r="B349" s="485"/>
      <c r="C349" s="485"/>
      <c r="D349" s="485"/>
      <c r="E349" s="50" t="s">
        <v>99</v>
      </c>
      <c r="F349" s="37"/>
      <c r="G349" s="33" t="e">
        <f t="shared" si="90"/>
        <v>#DIV/0!</v>
      </c>
      <c r="H349" s="33"/>
      <c r="I349" s="33"/>
      <c r="J349" s="33"/>
    </row>
    <row r="350" spans="1:10" ht="16.5" hidden="1" customHeight="1" x14ac:dyDescent="0.25">
      <c r="A350" s="53"/>
      <c r="B350" s="492"/>
      <c r="C350" s="493"/>
      <c r="D350" s="493"/>
      <c r="E350" s="50" t="s">
        <v>99</v>
      </c>
      <c r="F350" s="37"/>
      <c r="G350" s="33" t="e">
        <f t="shared" si="90"/>
        <v>#DIV/0!</v>
      </c>
      <c r="H350" s="33"/>
      <c r="I350" s="33"/>
      <c r="J350" s="33"/>
    </row>
    <row r="351" spans="1:10" s="81" customFormat="1" ht="17.100000000000001" customHeight="1" x14ac:dyDescent="0.25">
      <c r="A351" s="90"/>
      <c r="B351" s="489" t="s">
        <v>441</v>
      </c>
      <c r="C351" s="490"/>
      <c r="D351" s="491"/>
      <c r="E351" s="91" t="s">
        <v>120</v>
      </c>
      <c r="F351" s="92" t="s">
        <v>120</v>
      </c>
      <c r="G351" s="93" t="s">
        <v>120</v>
      </c>
      <c r="H351" s="94">
        <f>H329+H330+H335+H339</f>
        <v>1743041</v>
      </c>
      <c r="I351" s="94">
        <f t="shared" ref="I351:J351" si="91">I329+I330+I335+I339</f>
        <v>1743041</v>
      </c>
      <c r="J351" s="94">
        <f t="shared" si="91"/>
        <v>1743041</v>
      </c>
    </row>
    <row r="352" spans="1:10" s="81" customFormat="1" ht="21.95" customHeight="1" x14ac:dyDescent="0.25">
      <c r="A352" s="486" t="s">
        <v>73</v>
      </c>
      <c r="B352" s="487"/>
      <c r="C352" s="487"/>
      <c r="D352" s="487"/>
      <c r="E352" s="487"/>
      <c r="F352" s="487"/>
      <c r="G352" s="488"/>
      <c r="H352" s="65">
        <f>H351+H328</f>
        <v>1743041</v>
      </c>
      <c r="I352" s="65">
        <f t="shared" ref="I352:J352" si="92">I351+I328</f>
        <v>1743041</v>
      </c>
      <c r="J352" s="65">
        <f t="shared" si="92"/>
        <v>1743041</v>
      </c>
    </row>
    <row r="353" spans="1:10" s="81" customFormat="1" hidden="1" x14ac:dyDescent="0.25"/>
    <row r="354" spans="1:10" s="81" customFormat="1" ht="21.95" customHeight="1" x14ac:dyDescent="0.25">
      <c r="B354" s="471" t="s">
        <v>173</v>
      </c>
      <c r="C354" s="471"/>
      <c r="D354" s="471"/>
      <c r="E354" s="471"/>
      <c r="F354" s="471"/>
      <c r="G354" s="471"/>
      <c r="H354" s="471"/>
      <c r="I354" s="471"/>
      <c r="J354" s="471"/>
    </row>
    <row r="355" spans="1:10" s="81" customFormat="1" ht="23.1" customHeight="1" x14ac:dyDescent="0.25">
      <c r="A355" s="472" t="s">
        <v>108</v>
      </c>
      <c r="B355" s="474" t="s">
        <v>81</v>
      </c>
      <c r="C355" s="475"/>
      <c r="D355" s="476"/>
      <c r="E355" s="480" t="s">
        <v>86</v>
      </c>
      <c r="F355" s="481" t="s">
        <v>35</v>
      </c>
      <c r="G355" s="482" t="s">
        <v>114</v>
      </c>
      <c r="H355" s="483" t="s">
        <v>106</v>
      </c>
      <c r="I355" s="483"/>
      <c r="J355" s="483"/>
    </row>
    <row r="356" spans="1:10" s="81" customFormat="1" ht="23.1" customHeight="1" x14ac:dyDescent="0.25">
      <c r="A356" s="473"/>
      <c r="B356" s="477"/>
      <c r="C356" s="478"/>
      <c r="D356" s="479"/>
      <c r="E356" s="480"/>
      <c r="F356" s="481"/>
      <c r="G356" s="482"/>
      <c r="H356" s="79">
        <f>H14</f>
        <v>2020</v>
      </c>
      <c r="I356" s="79">
        <f t="shared" ref="I356:J356" si="93">I14</f>
        <v>2021</v>
      </c>
      <c r="J356" s="79">
        <f t="shared" si="93"/>
        <v>2022</v>
      </c>
    </row>
    <row r="357" spans="1:10" s="81" customFormat="1" ht="15.95" customHeight="1" x14ac:dyDescent="0.25">
      <c r="A357" s="338">
        <v>1</v>
      </c>
      <c r="B357" s="465">
        <v>2</v>
      </c>
      <c r="C357" s="465"/>
      <c r="D357" s="465"/>
      <c r="E357" s="339">
        <v>3</v>
      </c>
      <c r="F357" s="339">
        <v>4</v>
      </c>
      <c r="G357" s="339">
        <v>5</v>
      </c>
      <c r="H357" s="340">
        <v>6</v>
      </c>
      <c r="I357" s="340">
        <v>7</v>
      </c>
      <c r="J357" s="340">
        <v>8</v>
      </c>
    </row>
    <row r="358" spans="1:10" s="342" customFormat="1" ht="17.100000000000001" customHeight="1" x14ac:dyDescent="0.25">
      <c r="A358" s="78">
        <v>1</v>
      </c>
      <c r="B358" s="466" t="s">
        <v>153</v>
      </c>
      <c r="C358" s="467"/>
      <c r="D358" s="468"/>
      <c r="E358" s="240" t="s">
        <v>120</v>
      </c>
      <c r="F358" s="241" t="s">
        <v>120</v>
      </c>
      <c r="G358" s="242" t="s">
        <v>120</v>
      </c>
      <c r="H358" s="242" t="s">
        <v>120</v>
      </c>
      <c r="I358" s="242" t="s">
        <v>120</v>
      </c>
      <c r="J358" s="242" t="s">
        <v>120</v>
      </c>
    </row>
    <row r="359" spans="1:10" ht="17.100000000000001" customHeight="1" x14ac:dyDescent="0.25">
      <c r="A359" s="99"/>
      <c r="B359" s="436" t="s">
        <v>154</v>
      </c>
      <c r="C359" s="437"/>
      <c r="D359" s="461"/>
      <c r="E359" s="50" t="s">
        <v>182</v>
      </c>
      <c r="F359" s="51">
        <v>10</v>
      </c>
      <c r="G359" s="33">
        <f t="shared" ref="G359:G364" si="94">H359/F359</f>
        <v>360</v>
      </c>
      <c r="H359" s="57">
        <v>3600</v>
      </c>
      <c r="I359" s="57">
        <v>3600</v>
      </c>
      <c r="J359" s="57">
        <v>3600</v>
      </c>
    </row>
    <row r="360" spans="1:10" ht="17.100000000000001" customHeight="1" x14ac:dyDescent="0.25">
      <c r="A360" s="53"/>
      <c r="B360" s="433" t="s">
        <v>155</v>
      </c>
      <c r="C360" s="434"/>
      <c r="D360" s="435"/>
      <c r="E360" s="50" t="s">
        <v>99</v>
      </c>
      <c r="F360" s="54">
        <v>50</v>
      </c>
      <c r="G360" s="33">
        <f t="shared" si="94"/>
        <v>20</v>
      </c>
      <c r="H360" s="33">
        <v>1000</v>
      </c>
      <c r="I360" s="33">
        <v>1000</v>
      </c>
      <c r="J360" s="33">
        <v>1000</v>
      </c>
    </row>
    <row r="361" spans="1:10" ht="17.100000000000001" customHeight="1" x14ac:dyDescent="0.25">
      <c r="A361" s="53"/>
      <c r="B361" s="433" t="s">
        <v>157</v>
      </c>
      <c r="C361" s="434"/>
      <c r="D361" s="435"/>
      <c r="E361" s="50" t="s">
        <v>99</v>
      </c>
      <c r="F361" s="54">
        <v>30</v>
      </c>
      <c r="G361" s="33">
        <f t="shared" si="94"/>
        <v>15</v>
      </c>
      <c r="H361" s="33">
        <v>450</v>
      </c>
      <c r="I361" s="33">
        <v>450</v>
      </c>
      <c r="J361" s="33">
        <v>450</v>
      </c>
    </row>
    <row r="362" spans="1:10" ht="0.75" customHeight="1" x14ac:dyDescent="0.25">
      <c r="A362" s="53"/>
      <c r="B362" s="433" t="s">
        <v>156</v>
      </c>
      <c r="C362" s="434"/>
      <c r="D362" s="435"/>
      <c r="E362" s="50" t="s">
        <v>211</v>
      </c>
      <c r="F362" s="54"/>
      <c r="G362" s="33" t="e">
        <f t="shared" si="94"/>
        <v>#DIV/0!</v>
      </c>
      <c r="H362" s="33"/>
      <c r="I362" s="33"/>
      <c r="J362" s="33"/>
    </row>
    <row r="363" spans="1:10" ht="16.5" hidden="1" customHeight="1" x14ac:dyDescent="0.25">
      <c r="A363" s="53"/>
      <c r="B363" s="443" t="s">
        <v>194</v>
      </c>
      <c r="C363" s="444"/>
      <c r="D363" s="444"/>
      <c r="E363" s="50" t="s">
        <v>99</v>
      </c>
      <c r="F363" s="54"/>
      <c r="G363" s="33" t="e">
        <f t="shared" si="94"/>
        <v>#DIV/0!</v>
      </c>
      <c r="H363" s="33"/>
      <c r="I363" s="33"/>
      <c r="J363" s="33"/>
    </row>
    <row r="364" spans="1:10" ht="16.5" hidden="1" customHeight="1" x14ac:dyDescent="0.25">
      <c r="A364" s="53"/>
      <c r="B364" s="443" t="s">
        <v>212</v>
      </c>
      <c r="C364" s="444"/>
      <c r="D364" s="444"/>
      <c r="E364" s="50" t="s">
        <v>99</v>
      </c>
      <c r="F364" s="54"/>
      <c r="G364" s="33" t="e">
        <f t="shared" si="94"/>
        <v>#DIV/0!</v>
      </c>
      <c r="H364" s="33"/>
      <c r="I364" s="33"/>
      <c r="J364" s="33"/>
    </row>
    <row r="365" spans="1:10" ht="16.5" hidden="1" customHeight="1" x14ac:dyDescent="0.25">
      <c r="A365" s="53"/>
      <c r="B365" s="443"/>
      <c r="C365" s="444"/>
      <c r="D365" s="470"/>
      <c r="E365" s="50" t="s">
        <v>99</v>
      </c>
      <c r="F365" s="54"/>
      <c r="G365" s="33" t="e">
        <f t="shared" ref="G365:G428" si="95">H365/F365</f>
        <v>#DIV/0!</v>
      </c>
      <c r="H365" s="33"/>
      <c r="I365" s="33"/>
      <c r="J365" s="33"/>
    </row>
    <row r="366" spans="1:10" ht="16.5" hidden="1" customHeight="1" x14ac:dyDescent="0.25">
      <c r="A366" s="53"/>
      <c r="B366" s="443"/>
      <c r="C366" s="444"/>
      <c r="D366" s="470"/>
      <c r="E366" s="50" t="s">
        <v>99</v>
      </c>
      <c r="F366" s="54"/>
      <c r="G366" s="33" t="e">
        <f t="shared" si="95"/>
        <v>#DIV/0!</v>
      </c>
      <c r="H366" s="33"/>
      <c r="I366" s="33"/>
      <c r="J366" s="33"/>
    </row>
    <row r="367" spans="1:10" ht="16.5" hidden="1" customHeight="1" x14ac:dyDescent="0.25">
      <c r="A367" s="53"/>
      <c r="B367" s="443"/>
      <c r="C367" s="444"/>
      <c r="D367" s="470"/>
      <c r="E367" s="50" t="s">
        <v>99</v>
      </c>
      <c r="F367" s="54"/>
      <c r="G367" s="33" t="e">
        <f t="shared" si="95"/>
        <v>#DIV/0!</v>
      </c>
      <c r="H367" s="33"/>
      <c r="I367" s="33"/>
      <c r="J367" s="33"/>
    </row>
    <row r="368" spans="1:10" ht="16.5" hidden="1" customHeight="1" x14ac:dyDescent="0.25">
      <c r="A368" s="53"/>
      <c r="B368" s="441"/>
      <c r="C368" s="442"/>
      <c r="D368" s="442"/>
      <c r="E368" s="50" t="s">
        <v>189</v>
      </c>
      <c r="F368" s="54"/>
      <c r="G368" s="33" t="e">
        <f t="shared" si="95"/>
        <v>#DIV/0!</v>
      </c>
      <c r="H368" s="33"/>
      <c r="I368" s="33"/>
      <c r="J368" s="33"/>
    </row>
    <row r="369" spans="1:10" ht="16.5" hidden="1" customHeight="1" x14ac:dyDescent="0.25">
      <c r="A369" s="53"/>
      <c r="B369" s="433"/>
      <c r="C369" s="434"/>
      <c r="D369" s="435"/>
      <c r="E369" s="50" t="s">
        <v>99</v>
      </c>
      <c r="F369" s="54"/>
      <c r="G369" s="33" t="e">
        <f t="shared" si="95"/>
        <v>#DIV/0!</v>
      </c>
      <c r="H369" s="33"/>
      <c r="I369" s="33"/>
      <c r="J369" s="33"/>
    </row>
    <row r="370" spans="1:10" ht="16.5" hidden="1" customHeight="1" x14ac:dyDescent="0.25">
      <c r="A370" s="53"/>
      <c r="B370" s="433"/>
      <c r="C370" s="434"/>
      <c r="D370" s="435"/>
      <c r="E370" s="50" t="s">
        <v>99</v>
      </c>
      <c r="F370" s="54"/>
      <c r="G370" s="33" t="e">
        <f t="shared" si="95"/>
        <v>#DIV/0!</v>
      </c>
      <c r="H370" s="33"/>
      <c r="I370" s="33"/>
      <c r="J370" s="33"/>
    </row>
    <row r="371" spans="1:10" ht="16.5" hidden="1" customHeight="1" x14ac:dyDescent="0.25">
      <c r="A371" s="53"/>
      <c r="B371" s="433"/>
      <c r="C371" s="434"/>
      <c r="D371" s="435"/>
      <c r="E371" s="50" t="s">
        <v>99</v>
      </c>
      <c r="F371" s="54"/>
      <c r="G371" s="33" t="e">
        <f t="shared" si="95"/>
        <v>#DIV/0!</v>
      </c>
      <c r="H371" s="33"/>
      <c r="I371" s="33"/>
      <c r="J371" s="33"/>
    </row>
    <row r="372" spans="1:10" s="81" customFormat="1" ht="17.100000000000001" customHeight="1" x14ac:dyDescent="0.25">
      <c r="A372" s="351"/>
      <c r="B372" s="455" t="s">
        <v>74</v>
      </c>
      <c r="C372" s="456"/>
      <c r="D372" s="457"/>
      <c r="E372" s="352"/>
      <c r="F372" s="358"/>
      <c r="G372" s="70"/>
      <c r="H372" s="70">
        <f>SUM(H359:H371)</f>
        <v>5050</v>
      </c>
      <c r="I372" s="70">
        <f t="shared" ref="I372:J372" si="96">SUM(I359:I371)</f>
        <v>5050</v>
      </c>
      <c r="J372" s="70">
        <f t="shared" si="96"/>
        <v>5050</v>
      </c>
    </row>
    <row r="373" spans="1:10" s="342" customFormat="1" ht="17.100000000000001" customHeight="1" x14ac:dyDescent="0.25">
      <c r="A373" s="78">
        <v>2</v>
      </c>
      <c r="B373" s="466" t="s">
        <v>75</v>
      </c>
      <c r="C373" s="467"/>
      <c r="D373" s="468"/>
      <c r="E373" s="240" t="s">
        <v>120</v>
      </c>
      <c r="F373" s="241" t="s">
        <v>120</v>
      </c>
      <c r="G373" s="242" t="s">
        <v>120</v>
      </c>
      <c r="H373" s="242" t="s">
        <v>120</v>
      </c>
      <c r="I373" s="242" t="s">
        <v>120</v>
      </c>
      <c r="J373" s="242" t="s">
        <v>120</v>
      </c>
    </row>
    <row r="374" spans="1:10" ht="16.5" customHeight="1" x14ac:dyDescent="0.25">
      <c r="A374" s="53"/>
      <c r="B374" s="441" t="s">
        <v>530</v>
      </c>
      <c r="C374" s="442"/>
      <c r="D374" s="442"/>
      <c r="E374" s="50" t="s">
        <v>531</v>
      </c>
      <c r="F374" s="37">
        <v>5</v>
      </c>
      <c r="G374" s="33">
        <f t="shared" si="95"/>
        <v>1168.9299999999998</v>
      </c>
      <c r="H374" s="33">
        <v>5844.65</v>
      </c>
      <c r="I374" s="33">
        <v>5826</v>
      </c>
      <c r="J374" s="33">
        <v>5826</v>
      </c>
    </row>
    <row r="375" spans="1:10" ht="0.75" customHeight="1" x14ac:dyDescent="0.25">
      <c r="A375" s="53"/>
      <c r="B375" s="443"/>
      <c r="C375" s="444"/>
      <c r="D375" s="444"/>
      <c r="E375" s="50" t="s">
        <v>158</v>
      </c>
      <c r="F375" s="37"/>
      <c r="G375" s="33" t="e">
        <f t="shared" si="95"/>
        <v>#DIV/0!</v>
      </c>
      <c r="H375" s="33"/>
      <c r="I375" s="33"/>
      <c r="J375" s="33"/>
    </row>
    <row r="376" spans="1:10" ht="16.5" hidden="1" customHeight="1" x14ac:dyDescent="0.25">
      <c r="A376" s="53"/>
      <c r="B376" s="443"/>
      <c r="C376" s="444"/>
      <c r="D376" s="444"/>
      <c r="E376" s="50" t="s">
        <v>158</v>
      </c>
      <c r="F376" s="37"/>
      <c r="G376" s="33" t="e">
        <f t="shared" si="95"/>
        <v>#DIV/0!</v>
      </c>
      <c r="H376" s="33"/>
      <c r="I376" s="33"/>
      <c r="J376" s="33"/>
    </row>
    <row r="377" spans="1:10" ht="16.5" hidden="1" customHeight="1" x14ac:dyDescent="0.25">
      <c r="A377" s="53"/>
      <c r="B377" s="443"/>
      <c r="C377" s="445"/>
      <c r="D377" s="446"/>
      <c r="E377" s="50" t="s">
        <v>158</v>
      </c>
      <c r="F377" s="37"/>
      <c r="G377" s="33" t="e">
        <f t="shared" si="95"/>
        <v>#DIV/0!</v>
      </c>
      <c r="H377" s="33"/>
      <c r="I377" s="33"/>
      <c r="J377" s="33"/>
    </row>
    <row r="378" spans="1:10" ht="16.5" hidden="1" customHeight="1" x14ac:dyDescent="0.25">
      <c r="A378" s="53"/>
      <c r="B378" s="443"/>
      <c r="C378" s="445"/>
      <c r="D378" s="446"/>
      <c r="E378" s="50" t="s">
        <v>158</v>
      </c>
      <c r="F378" s="37"/>
      <c r="G378" s="33" t="e">
        <f t="shared" si="95"/>
        <v>#DIV/0!</v>
      </c>
      <c r="H378" s="33"/>
      <c r="I378" s="33"/>
      <c r="J378" s="33"/>
    </row>
    <row r="379" spans="1:10" ht="16.5" hidden="1" customHeight="1" x14ac:dyDescent="0.25">
      <c r="A379" s="53"/>
      <c r="B379" s="441"/>
      <c r="C379" s="442"/>
      <c r="D379" s="442"/>
      <c r="E379" s="50" t="s">
        <v>99</v>
      </c>
      <c r="F379" s="37"/>
      <c r="G379" s="33" t="e">
        <f t="shared" si="95"/>
        <v>#DIV/0!</v>
      </c>
      <c r="H379" s="33"/>
      <c r="I379" s="33"/>
      <c r="J379" s="33"/>
    </row>
    <row r="380" spans="1:10" ht="16.5" hidden="1" customHeight="1" x14ac:dyDescent="0.25">
      <c r="A380" s="53"/>
      <c r="B380" s="441"/>
      <c r="C380" s="442"/>
      <c r="D380" s="442"/>
      <c r="E380" s="50" t="s">
        <v>99</v>
      </c>
      <c r="F380" s="37"/>
      <c r="G380" s="33" t="e">
        <f t="shared" si="95"/>
        <v>#DIV/0!</v>
      </c>
      <c r="H380" s="33"/>
      <c r="I380" s="33"/>
      <c r="J380" s="33"/>
    </row>
    <row r="381" spans="1:10" ht="16.5" hidden="1" customHeight="1" x14ac:dyDescent="0.25">
      <c r="A381" s="53"/>
      <c r="B381" s="447"/>
      <c r="C381" s="448"/>
      <c r="D381" s="449"/>
      <c r="E381" s="50"/>
      <c r="F381" s="37"/>
      <c r="G381" s="33" t="e">
        <f t="shared" si="95"/>
        <v>#DIV/0!</v>
      </c>
      <c r="H381" s="33"/>
      <c r="I381" s="33"/>
      <c r="J381" s="33"/>
    </row>
    <row r="382" spans="1:10" ht="16.5" hidden="1" customHeight="1" x14ac:dyDescent="0.25">
      <c r="A382" s="53"/>
      <c r="B382" s="447"/>
      <c r="C382" s="448"/>
      <c r="D382" s="449"/>
      <c r="E382" s="50"/>
      <c r="F382" s="37"/>
      <c r="G382" s="33" t="e">
        <f t="shared" si="95"/>
        <v>#DIV/0!</v>
      </c>
      <c r="H382" s="33"/>
      <c r="I382" s="33"/>
      <c r="J382" s="33"/>
    </row>
    <row r="383" spans="1:10" ht="16.5" hidden="1" customHeight="1" x14ac:dyDescent="0.25">
      <c r="A383" s="53"/>
      <c r="B383" s="447"/>
      <c r="C383" s="448"/>
      <c r="D383" s="449"/>
      <c r="E383" s="50"/>
      <c r="F383" s="37"/>
      <c r="G383" s="33" t="e">
        <f t="shared" si="95"/>
        <v>#DIV/0!</v>
      </c>
      <c r="H383" s="33"/>
      <c r="I383" s="33"/>
      <c r="J383" s="33"/>
    </row>
    <row r="384" spans="1:10" ht="16.5" hidden="1" customHeight="1" x14ac:dyDescent="0.25">
      <c r="A384" s="53"/>
      <c r="B384" s="447"/>
      <c r="C384" s="448"/>
      <c r="D384" s="449"/>
      <c r="E384" s="50"/>
      <c r="F384" s="37"/>
      <c r="G384" s="33" t="e">
        <f t="shared" si="95"/>
        <v>#DIV/0!</v>
      </c>
      <c r="H384" s="33"/>
      <c r="I384" s="33"/>
      <c r="J384" s="33"/>
    </row>
    <row r="385" spans="1:10" ht="16.5" hidden="1" customHeight="1" x14ac:dyDescent="0.25">
      <c r="A385" s="53"/>
      <c r="B385" s="447"/>
      <c r="C385" s="448"/>
      <c r="D385" s="449"/>
      <c r="E385" s="50"/>
      <c r="F385" s="37"/>
      <c r="G385" s="33" t="e">
        <f t="shared" si="95"/>
        <v>#DIV/0!</v>
      </c>
      <c r="H385" s="33"/>
      <c r="I385" s="33"/>
      <c r="J385" s="33"/>
    </row>
    <row r="386" spans="1:10" ht="16.5" hidden="1" customHeight="1" x14ac:dyDescent="0.25">
      <c r="A386" s="53"/>
      <c r="B386" s="447"/>
      <c r="C386" s="448"/>
      <c r="D386" s="449"/>
      <c r="E386" s="50"/>
      <c r="F386" s="37"/>
      <c r="G386" s="33" t="e">
        <f t="shared" si="95"/>
        <v>#DIV/0!</v>
      </c>
      <c r="H386" s="33"/>
      <c r="I386" s="33"/>
      <c r="J386" s="33"/>
    </row>
    <row r="387" spans="1:10" ht="16.5" hidden="1" customHeight="1" x14ac:dyDescent="0.25">
      <c r="A387" s="53"/>
      <c r="B387" s="447"/>
      <c r="C387" s="448"/>
      <c r="D387" s="449"/>
      <c r="E387" s="50"/>
      <c r="F387" s="37"/>
      <c r="G387" s="33" t="e">
        <f t="shared" si="95"/>
        <v>#DIV/0!</v>
      </c>
      <c r="H387" s="33"/>
      <c r="I387" s="33"/>
      <c r="J387" s="33"/>
    </row>
    <row r="388" spans="1:10" ht="16.5" hidden="1" customHeight="1" x14ac:dyDescent="0.25">
      <c r="A388" s="53"/>
      <c r="B388" s="469"/>
      <c r="C388" s="469"/>
      <c r="D388" s="469"/>
      <c r="E388" s="50"/>
      <c r="F388" s="37"/>
      <c r="G388" s="33" t="e">
        <f t="shared" si="95"/>
        <v>#DIV/0!</v>
      </c>
      <c r="H388" s="33"/>
      <c r="I388" s="33"/>
      <c r="J388" s="33"/>
    </row>
    <row r="389" spans="1:10" s="81" customFormat="1" ht="15.75" customHeight="1" x14ac:dyDescent="0.25">
      <c r="A389" s="351"/>
      <c r="B389" s="455" t="s">
        <v>74</v>
      </c>
      <c r="C389" s="456"/>
      <c r="D389" s="457"/>
      <c r="E389" s="352"/>
      <c r="F389" s="358"/>
      <c r="G389" s="70"/>
      <c r="H389" s="70">
        <f>SUM(H374:H388)</f>
        <v>5844.65</v>
      </c>
      <c r="I389" s="70">
        <f t="shared" ref="I389:J389" si="97">SUM(I374:I388)</f>
        <v>5826</v>
      </c>
      <c r="J389" s="70">
        <f t="shared" si="97"/>
        <v>5826</v>
      </c>
    </row>
    <row r="390" spans="1:10" s="342" customFormat="1" ht="31.5" hidden="1" customHeight="1" x14ac:dyDescent="0.25">
      <c r="A390" s="80">
        <v>3</v>
      </c>
      <c r="B390" s="458" t="s">
        <v>159</v>
      </c>
      <c r="C390" s="459"/>
      <c r="D390" s="460"/>
      <c r="E390" s="240" t="s">
        <v>120</v>
      </c>
      <c r="F390" s="241" t="s">
        <v>120</v>
      </c>
      <c r="G390" s="242" t="s">
        <v>120</v>
      </c>
      <c r="H390" s="242" t="s">
        <v>120</v>
      </c>
      <c r="I390" s="242" t="s">
        <v>120</v>
      </c>
      <c r="J390" s="242" t="s">
        <v>120</v>
      </c>
    </row>
    <row r="391" spans="1:10" ht="16.5" hidden="1" customHeight="1" x14ac:dyDescent="0.25">
      <c r="A391" s="53"/>
      <c r="B391" s="433" t="s">
        <v>202</v>
      </c>
      <c r="C391" s="434"/>
      <c r="D391" s="435"/>
      <c r="E391" s="50" t="s">
        <v>99</v>
      </c>
      <c r="F391" s="37"/>
      <c r="G391" s="33" t="e">
        <f t="shared" ref="G391" si="98">H391/F391</f>
        <v>#DIV/0!</v>
      </c>
      <c r="H391" s="33"/>
      <c r="I391" s="33"/>
      <c r="J391" s="33"/>
    </row>
    <row r="392" spans="1:10" ht="16.5" hidden="1" customHeight="1" x14ac:dyDescent="0.25">
      <c r="A392" s="53"/>
      <c r="B392" s="433"/>
      <c r="C392" s="434"/>
      <c r="D392" s="435"/>
      <c r="E392" s="50" t="s">
        <v>99</v>
      </c>
      <c r="F392" s="37"/>
      <c r="G392" s="33" t="e">
        <f t="shared" si="95"/>
        <v>#DIV/0!</v>
      </c>
      <c r="H392" s="33"/>
      <c r="I392" s="33"/>
      <c r="J392" s="33"/>
    </row>
    <row r="393" spans="1:10" ht="16.5" hidden="1" customHeight="1" x14ac:dyDescent="0.25">
      <c r="A393" s="53"/>
      <c r="B393" s="433"/>
      <c r="C393" s="434"/>
      <c r="D393" s="435"/>
      <c r="E393" s="50" t="s">
        <v>99</v>
      </c>
      <c r="F393" s="37"/>
      <c r="G393" s="33" t="e">
        <f t="shared" si="95"/>
        <v>#DIV/0!</v>
      </c>
      <c r="H393" s="33"/>
      <c r="I393" s="33"/>
      <c r="J393" s="33"/>
    </row>
    <row r="394" spans="1:10" ht="16.5" hidden="1" customHeight="1" x14ac:dyDescent="0.25">
      <c r="A394" s="53"/>
      <c r="B394" s="433"/>
      <c r="C394" s="434"/>
      <c r="D394" s="435"/>
      <c r="E394" s="50" t="s">
        <v>99</v>
      </c>
      <c r="F394" s="37"/>
      <c r="G394" s="33" t="e">
        <f t="shared" si="95"/>
        <v>#DIV/0!</v>
      </c>
      <c r="H394" s="33"/>
      <c r="I394" s="33"/>
      <c r="J394" s="33"/>
    </row>
    <row r="395" spans="1:10" ht="16.5" hidden="1" customHeight="1" x14ac:dyDescent="0.25">
      <c r="A395" s="53"/>
      <c r="B395" s="433"/>
      <c r="C395" s="434"/>
      <c r="D395" s="435"/>
      <c r="E395" s="50" t="s">
        <v>99</v>
      </c>
      <c r="F395" s="37"/>
      <c r="G395" s="33" t="e">
        <f t="shared" si="95"/>
        <v>#DIV/0!</v>
      </c>
      <c r="H395" s="33"/>
      <c r="I395" s="33"/>
      <c r="J395" s="33"/>
    </row>
    <row r="396" spans="1:10" ht="16.5" hidden="1" customHeight="1" x14ac:dyDescent="0.25">
      <c r="A396" s="53"/>
      <c r="B396" s="433"/>
      <c r="C396" s="434"/>
      <c r="D396" s="435"/>
      <c r="E396" s="50" t="s">
        <v>99</v>
      </c>
      <c r="F396" s="37"/>
      <c r="G396" s="33" t="e">
        <f t="shared" si="95"/>
        <v>#DIV/0!</v>
      </c>
      <c r="H396" s="33"/>
      <c r="I396" s="33"/>
      <c r="J396" s="33"/>
    </row>
    <row r="397" spans="1:10" s="81" customFormat="1" ht="16.5" hidden="1" customHeight="1" x14ac:dyDescent="0.25">
      <c r="A397" s="351"/>
      <c r="B397" s="455" t="s">
        <v>74</v>
      </c>
      <c r="C397" s="456"/>
      <c r="D397" s="457"/>
      <c r="E397" s="352"/>
      <c r="F397" s="358"/>
      <c r="G397" s="70"/>
      <c r="H397" s="70">
        <f>SUM(H391:H396)</f>
        <v>0</v>
      </c>
      <c r="I397" s="70">
        <f t="shared" ref="I397:J397" si="99">SUM(I391:I396)</f>
        <v>0</v>
      </c>
      <c r="J397" s="70">
        <f t="shared" si="99"/>
        <v>0</v>
      </c>
    </row>
    <row r="398" spans="1:10" s="342" customFormat="1" ht="31.5" hidden="1" customHeight="1" x14ac:dyDescent="0.25">
      <c r="A398" s="80">
        <v>4</v>
      </c>
      <c r="B398" s="458" t="s">
        <v>76</v>
      </c>
      <c r="C398" s="459"/>
      <c r="D398" s="460"/>
      <c r="E398" s="240" t="s">
        <v>120</v>
      </c>
      <c r="F398" s="241" t="s">
        <v>120</v>
      </c>
      <c r="G398" s="242" t="s">
        <v>120</v>
      </c>
      <c r="H398" s="242" t="s">
        <v>120</v>
      </c>
      <c r="I398" s="242" t="s">
        <v>120</v>
      </c>
      <c r="J398" s="242" t="s">
        <v>120</v>
      </c>
    </row>
    <row r="399" spans="1:10" ht="16.5" hidden="1" customHeight="1" x14ac:dyDescent="0.25">
      <c r="A399" s="53"/>
      <c r="B399" s="452"/>
      <c r="C399" s="453"/>
      <c r="D399" s="454"/>
      <c r="E399" s="50" t="s">
        <v>99</v>
      </c>
      <c r="F399" s="37"/>
      <c r="G399" s="33" t="e">
        <f t="shared" si="95"/>
        <v>#DIV/0!</v>
      </c>
      <c r="H399" s="33"/>
      <c r="I399" s="33"/>
      <c r="J399" s="33"/>
    </row>
    <row r="400" spans="1:10" ht="16.5" hidden="1" customHeight="1" x14ac:dyDescent="0.25">
      <c r="A400" s="53"/>
      <c r="B400" s="433"/>
      <c r="C400" s="434"/>
      <c r="D400" s="435"/>
      <c r="E400" s="50" t="s">
        <v>99</v>
      </c>
      <c r="F400" s="37"/>
      <c r="G400" s="33" t="e">
        <f t="shared" si="95"/>
        <v>#DIV/0!</v>
      </c>
      <c r="H400" s="33"/>
      <c r="I400" s="33"/>
      <c r="J400" s="33"/>
    </row>
    <row r="401" spans="1:13" ht="16.5" hidden="1" customHeight="1" x14ac:dyDescent="0.25">
      <c r="A401" s="53"/>
      <c r="B401" s="433"/>
      <c r="C401" s="434"/>
      <c r="D401" s="435"/>
      <c r="E401" s="50" t="s">
        <v>99</v>
      </c>
      <c r="F401" s="37"/>
      <c r="G401" s="33" t="e">
        <f t="shared" si="95"/>
        <v>#DIV/0!</v>
      </c>
      <c r="H401" s="33"/>
      <c r="I401" s="33"/>
      <c r="J401" s="33"/>
    </row>
    <row r="402" spans="1:13" ht="16.5" hidden="1" customHeight="1" x14ac:dyDescent="0.25">
      <c r="A402" s="53"/>
      <c r="B402" s="433"/>
      <c r="C402" s="434"/>
      <c r="D402" s="435"/>
      <c r="E402" s="50" t="s">
        <v>99</v>
      </c>
      <c r="F402" s="37"/>
      <c r="G402" s="33" t="e">
        <f t="shared" si="95"/>
        <v>#DIV/0!</v>
      </c>
      <c r="H402" s="33"/>
      <c r="I402" s="33"/>
      <c r="J402" s="33"/>
    </row>
    <row r="403" spans="1:13" ht="16.5" hidden="1" customHeight="1" x14ac:dyDescent="0.25">
      <c r="A403" s="53"/>
      <c r="B403" s="452"/>
      <c r="C403" s="453"/>
      <c r="D403" s="454"/>
      <c r="E403" s="50" t="s">
        <v>99</v>
      </c>
      <c r="F403" s="37"/>
      <c r="G403" s="33" t="e">
        <f t="shared" si="95"/>
        <v>#DIV/0!</v>
      </c>
      <c r="H403" s="33"/>
      <c r="I403" s="33"/>
      <c r="J403" s="33"/>
    </row>
    <row r="404" spans="1:13" ht="16.5" hidden="1" customHeight="1" x14ac:dyDescent="0.25">
      <c r="A404" s="53"/>
      <c r="B404" s="452"/>
      <c r="C404" s="453"/>
      <c r="D404" s="454"/>
      <c r="E404" s="50" t="s">
        <v>99</v>
      </c>
      <c r="F404" s="37"/>
      <c r="G404" s="33" t="e">
        <f t="shared" si="95"/>
        <v>#DIV/0!</v>
      </c>
      <c r="H404" s="33"/>
      <c r="I404" s="33"/>
      <c r="J404" s="33"/>
    </row>
    <row r="405" spans="1:13" ht="16.5" hidden="1" customHeight="1" x14ac:dyDescent="0.25">
      <c r="A405" s="53"/>
      <c r="B405" s="452"/>
      <c r="C405" s="453"/>
      <c r="D405" s="454"/>
      <c r="E405" s="50" t="s">
        <v>99</v>
      </c>
      <c r="F405" s="37"/>
      <c r="G405" s="33" t="e">
        <f t="shared" si="95"/>
        <v>#DIV/0!</v>
      </c>
      <c r="H405" s="33"/>
      <c r="I405" s="33"/>
      <c r="J405" s="33"/>
    </row>
    <row r="406" spans="1:13" ht="16.5" hidden="1" customHeight="1" x14ac:dyDescent="0.25">
      <c r="A406" s="53"/>
      <c r="B406" s="452"/>
      <c r="C406" s="453"/>
      <c r="D406" s="454"/>
      <c r="E406" s="50" t="s">
        <v>99</v>
      </c>
      <c r="F406" s="37"/>
      <c r="G406" s="33" t="e">
        <f t="shared" si="95"/>
        <v>#DIV/0!</v>
      </c>
      <c r="H406" s="33"/>
      <c r="I406" s="33"/>
      <c r="J406" s="33"/>
    </row>
    <row r="407" spans="1:13" ht="16.5" hidden="1" customHeight="1" x14ac:dyDescent="0.25">
      <c r="A407" s="53"/>
      <c r="B407" s="452"/>
      <c r="C407" s="453"/>
      <c r="D407" s="454"/>
      <c r="E407" s="50" t="s">
        <v>99</v>
      </c>
      <c r="F407" s="37"/>
      <c r="G407" s="33" t="e">
        <f t="shared" si="95"/>
        <v>#DIV/0!</v>
      </c>
      <c r="H407" s="33"/>
      <c r="I407" s="33"/>
      <c r="J407" s="33"/>
    </row>
    <row r="408" spans="1:13" s="81" customFormat="1" ht="16.5" hidden="1" customHeight="1" x14ac:dyDescent="0.25">
      <c r="A408" s="351"/>
      <c r="B408" s="455" t="s">
        <v>74</v>
      </c>
      <c r="C408" s="456"/>
      <c r="D408" s="457"/>
      <c r="E408" s="352"/>
      <c r="F408" s="358"/>
      <c r="G408" s="70"/>
      <c r="H408" s="70">
        <f>SUM(H399:H407)</f>
        <v>0</v>
      </c>
      <c r="I408" s="70">
        <f t="shared" ref="I408:J408" si="100">SUM(I399:I407)</f>
        <v>0</v>
      </c>
      <c r="J408" s="70">
        <f t="shared" si="100"/>
        <v>0</v>
      </c>
    </row>
    <row r="409" spans="1:13" s="342" customFormat="1" ht="17.100000000000001" customHeight="1" x14ac:dyDescent="0.25">
      <c r="A409" s="78">
        <v>5</v>
      </c>
      <c r="B409" s="458" t="s">
        <v>160</v>
      </c>
      <c r="C409" s="459"/>
      <c r="D409" s="460"/>
      <c r="E409" s="240" t="s">
        <v>120</v>
      </c>
      <c r="F409" s="241" t="s">
        <v>120</v>
      </c>
      <c r="G409" s="242" t="s">
        <v>120</v>
      </c>
      <c r="H409" s="242" t="s">
        <v>120</v>
      </c>
      <c r="I409" s="242" t="s">
        <v>120</v>
      </c>
      <c r="J409" s="242" t="s">
        <v>120</v>
      </c>
    </row>
    <row r="410" spans="1:13" ht="16.899999999999999" customHeight="1" x14ac:dyDescent="0.25">
      <c r="A410" s="53"/>
      <c r="B410" s="436" t="s">
        <v>162</v>
      </c>
      <c r="C410" s="437"/>
      <c r="D410" s="461"/>
      <c r="E410" s="50" t="s">
        <v>158</v>
      </c>
      <c r="F410" s="58">
        <v>70</v>
      </c>
      <c r="G410" s="57">
        <f t="shared" ref="G410:G417" si="101">H410/F410</f>
        <v>95</v>
      </c>
      <c r="H410" s="33">
        <v>6650</v>
      </c>
      <c r="I410" s="33">
        <v>6650</v>
      </c>
      <c r="J410" s="33">
        <v>6650</v>
      </c>
      <c r="K410" s="55"/>
      <c r="L410" s="55"/>
      <c r="M410" s="55"/>
    </row>
    <row r="411" spans="1:13" ht="15.75" customHeight="1" x14ac:dyDescent="0.25">
      <c r="A411" s="53"/>
      <c r="B411" s="436" t="s">
        <v>183</v>
      </c>
      <c r="C411" s="437"/>
      <c r="D411" s="437"/>
      <c r="E411" s="50" t="s">
        <v>99</v>
      </c>
      <c r="F411" s="58">
        <v>50</v>
      </c>
      <c r="G411" s="33">
        <f t="shared" si="101"/>
        <v>23</v>
      </c>
      <c r="H411" s="33">
        <v>1150</v>
      </c>
      <c r="I411" s="33">
        <v>1150</v>
      </c>
      <c r="J411" s="33">
        <v>1150</v>
      </c>
    </row>
    <row r="412" spans="1:13" ht="16.5" hidden="1" customHeight="1" x14ac:dyDescent="0.25">
      <c r="A412" s="53"/>
      <c r="B412" s="436" t="s">
        <v>184</v>
      </c>
      <c r="C412" s="437"/>
      <c r="D412" s="437"/>
      <c r="E412" s="50" t="s">
        <v>99</v>
      </c>
      <c r="F412" s="58"/>
      <c r="G412" s="33" t="e">
        <f t="shared" si="101"/>
        <v>#DIV/0!</v>
      </c>
      <c r="H412" s="33"/>
      <c r="I412" s="33"/>
      <c r="J412" s="33"/>
    </row>
    <row r="413" spans="1:13" ht="17.100000000000001" customHeight="1" x14ac:dyDescent="0.25">
      <c r="A413" s="53"/>
      <c r="B413" s="436" t="s">
        <v>206</v>
      </c>
      <c r="C413" s="437"/>
      <c r="D413" s="437"/>
      <c r="E413" s="50" t="s">
        <v>200</v>
      </c>
      <c r="F413" s="58">
        <v>20</v>
      </c>
      <c r="G413" s="33">
        <f t="shared" si="101"/>
        <v>25</v>
      </c>
      <c r="H413" s="33">
        <v>500</v>
      </c>
      <c r="I413" s="33">
        <v>500</v>
      </c>
      <c r="J413" s="33">
        <v>500</v>
      </c>
    </row>
    <row r="414" spans="1:13" ht="17.100000000000001" customHeight="1" x14ac:dyDescent="0.25">
      <c r="A414" s="53"/>
      <c r="B414" s="463" t="s">
        <v>187</v>
      </c>
      <c r="C414" s="464"/>
      <c r="D414" s="464"/>
      <c r="E414" s="50" t="s">
        <v>158</v>
      </c>
      <c r="F414" s="58">
        <v>10</v>
      </c>
      <c r="G414" s="33">
        <f t="shared" si="101"/>
        <v>75</v>
      </c>
      <c r="H414" s="33">
        <v>750</v>
      </c>
      <c r="I414" s="33">
        <v>750</v>
      </c>
      <c r="J414" s="33">
        <v>750</v>
      </c>
    </row>
    <row r="415" spans="1:13" ht="17.100000000000001" customHeight="1" x14ac:dyDescent="0.25">
      <c r="A415" s="53"/>
      <c r="B415" s="463" t="s">
        <v>192</v>
      </c>
      <c r="C415" s="464"/>
      <c r="D415" s="464"/>
      <c r="E415" s="50" t="s">
        <v>532</v>
      </c>
      <c r="F415" s="54">
        <v>2</v>
      </c>
      <c r="G415" s="33">
        <f t="shared" si="101"/>
        <v>1181</v>
      </c>
      <c r="H415" s="33">
        <v>2362</v>
      </c>
      <c r="I415" s="33">
        <v>2362</v>
      </c>
      <c r="J415" s="33">
        <v>2362</v>
      </c>
    </row>
    <row r="416" spans="1:13" ht="17.100000000000001" customHeight="1" x14ac:dyDescent="0.25">
      <c r="A416" s="53"/>
      <c r="B416" s="450" t="s">
        <v>195</v>
      </c>
      <c r="C416" s="451"/>
      <c r="D416" s="451"/>
      <c r="E416" s="50" t="s">
        <v>99</v>
      </c>
      <c r="F416" s="54">
        <v>20</v>
      </c>
      <c r="G416" s="33">
        <f t="shared" si="101"/>
        <v>55</v>
      </c>
      <c r="H416" s="33">
        <v>1100</v>
      </c>
      <c r="I416" s="33">
        <v>1100</v>
      </c>
      <c r="J416" s="33">
        <v>1100</v>
      </c>
    </row>
    <row r="417" spans="1:10" ht="17.100000000000001" customHeight="1" x14ac:dyDescent="0.25">
      <c r="A417" s="53"/>
      <c r="B417" s="450" t="s">
        <v>205</v>
      </c>
      <c r="C417" s="451"/>
      <c r="D417" s="451"/>
      <c r="E417" s="50" t="s">
        <v>99</v>
      </c>
      <c r="F417" s="54">
        <v>30</v>
      </c>
      <c r="G417" s="33">
        <f t="shared" si="101"/>
        <v>66.933333333333337</v>
      </c>
      <c r="H417" s="33">
        <v>2008</v>
      </c>
      <c r="I417" s="33">
        <v>2008</v>
      </c>
      <c r="J417" s="33">
        <v>2008</v>
      </c>
    </row>
    <row r="418" spans="1:10" ht="16.5" hidden="1" customHeight="1" x14ac:dyDescent="0.25">
      <c r="A418" s="53"/>
      <c r="B418" s="441"/>
      <c r="C418" s="442"/>
      <c r="D418" s="442"/>
      <c r="E418" s="50" t="s">
        <v>99</v>
      </c>
      <c r="F418" s="54"/>
      <c r="G418" s="33" t="e">
        <f t="shared" si="95"/>
        <v>#DIV/0!</v>
      </c>
      <c r="H418" s="33"/>
      <c r="I418" s="33"/>
      <c r="J418" s="33"/>
    </row>
    <row r="419" spans="1:10" ht="16.5" hidden="1" customHeight="1" x14ac:dyDescent="0.25">
      <c r="A419" s="53"/>
      <c r="B419" s="441"/>
      <c r="C419" s="442"/>
      <c r="D419" s="462"/>
      <c r="E419" s="50" t="s">
        <v>99</v>
      </c>
      <c r="F419" s="54"/>
      <c r="G419" s="33" t="e">
        <f t="shared" si="95"/>
        <v>#DIV/0!</v>
      </c>
      <c r="H419" s="33"/>
      <c r="I419" s="33"/>
      <c r="J419" s="33"/>
    </row>
    <row r="420" spans="1:10" ht="16.5" hidden="1" customHeight="1" x14ac:dyDescent="0.25">
      <c r="A420" s="53"/>
      <c r="B420" s="441"/>
      <c r="C420" s="442"/>
      <c r="D420" s="462"/>
      <c r="E420" s="50" t="s">
        <v>99</v>
      </c>
      <c r="F420" s="54"/>
      <c r="G420" s="33" t="e">
        <f t="shared" si="95"/>
        <v>#DIV/0!</v>
      </c>
      <c r="H420" s="33"/>
      <c r="I420" s="33"/>
      <c r="J420" s="33"/>
    </row>
    <row r="421" spans="1:10" ht="16.5" hidden="1" customHeight="1" x14ac:dyDescent="0.25">
      <c r="A421" s="53"/>
      <c r="B421" s="441"/>
      <c r="C421" s="442"/>
      <c r="D421" s="462"/>
      <c r="E421" s="50" t="s">
        <v>99</v>
      </c>
      <c r="F421" s="54"/>
      <c r="G421" s="33" t="e">
        <f t="shared" si="95"/>
        <v>#DIV/0!</v>
      </c>
      <c r="H421" s="33"/>
      <c r="I421" s="33"/>
      <c r="J421" s="33"/>
    </row>
    <row r="422" spans="1:10" s="81" customFormat="1" ht="17.100000000000001" customHeight="1" x14ac:dyDescent="0.25">
      <c r="A422" s="351"/>
      <c r="B422" s="455" t="s">
        <v>74</v>
      </c>
      <c r="C422" s="456"/>
      <c r="D422" s="457"/>
      <c r="E422" s="352"/>
      <c r="F422" s="358"/>
      <c r="G422" s="70"/>
      <c r="H422" s="70">
        <f>SUM(H410:H421)</f>
        <v>14520</v>
      </c>
      <c r="I422" s="70">
        <f t="shared" ref="I422:J422" si="102">SUM(I410:I421)</f>
        <v>14520</v>
      </c>
      <c r="J422" s="70">
        <f t="shared" si="102"/>
        <v>14520</v>
      </c>
    </row>
    <row r="423" spans="1:10" s="342" customFormat="1" ht="16.5" customHeight="1" x14ac:dyDescent="0.25">
      <c r="A423" s="78">
        <v>6</v>
      </c>
      <c r="B423" s="458" t="s">
        <v>487</v>
      </c>
      <c r="C423" s="459"/>
      <c r="D423" s="460"/>
      <c r="E423" s="240" t="s">
        <v>120</v>
      </c>
      <c r="F423" s="241" t="s">
        <v>120</v>
      </c>
      <c r="G423" s="242" t="s">
        <v>120</v>
      </c>
      <c r="H423" s="242" t="s">
        <v>120</v>
      </c>
      <c r="I423" s="242" t="s">
        <v>120</v>
      </c>
      <c r="J423" s="242" t="s">
        <v>120</v>
      </c>
    </row>
    <row r="424" spans="1:10" ht="16.5" hidden="1" customHeight="1" x14ac:dyDescent="0.25">
      <c r="A424" s="53"/>
      <c r="B424" s="450"/>
      <c r="C424" s="451"/>
      <c r="D424" s="451"/>
      <c r="E424" s="50" t="s">
        <v>99</v>
      </c>
      <c r="F424" s="54"/>
      <c r="G424" s="33" t="e">
        <f t="shared" si="95"/>
        <v>#DIV/0!</v>
      </c>
      <c r="H424" s="33"/>
      <c r="I424" s="33"/>
      <c r="J424" s="33"/>
    </row>
    <row r="425" spans="1:10" ht="16.5" hidden="1" customHeight="1" x14ac:dyDescent="0.25">
      <c r="A425" s="53"/>
      <c r="B425" s="450"/>
      <c r="C425" s="451"/>
      <c r="D425" s="451"/>
      <c r="E425" s="50" t="s">
        <v>99</v>
      </c>
      <c r="F425" s="54"/>
      <c r="G425" s="33" t="e">
        <f t="shared" si="95"/>
        <v>#DIV/0!</v>
      </c>
      <c r="H425" s="33"/>
      <c r="I425" s="33"/>
      <c r="J425" s="33"/>
    </row>
    <row r="426" spans="1:10" ht="16.5" hidden="1" customHeight="1" x14ac:dyDescent="0.25">
      <c r="A426" s="53"/>
      <c r="B426" s="452"/>
      <c r="C426" s="453"/>
      <c r="D426" s="454"/>
      <c r="E426" s="50" t="s">
        <v>99</v>
      </c>
      <c r="F426" s="54"/>
      <c r="G426" s="33" t="e">
        <f t="shared" si="95"/>
        <v>#DIV/0!</v>
      </c>
      <c r="H426" s="33"/>
      <c r="I426" s="33"/>
      <c r="J426" s="33"/>
    </row>
    <row r="427" spans="1:10" ht="16.5" hidden="1" customHeight="1" x14ac:dyDescent="0.25">
      <c r="A427" s="53"/>
      <c r="B427" s="452"/>
      <c r="C427" s="453"/>
      <c r="D427" s="454"/>
      <c r="E427" s="50" t="s">
        <v>99</v>
      </c>
      <c r="F427" s="54"/>
      <c r="G427" s="33" t="e">
        <f t="shared" si="95"/>
        <v>#DIV/0!</v>
      </c>
      <c r="H427" s="33"/>
      <c r="I427" s="33"/>
      <c r="J427" s="33"/>
    </row>
    <row r="428" spans="1:10" ht="16.5" hidden="1" customHeight="1" x14ac:dyDescent="0.25">
      <c r="A428" s="53"/>
      <c r="B428" s="433"/>
      <c r="C428" s="434"/>
      <c r="D428" s="435"/>
      <c r="E428" s="50" t="s">
        <v>99</v>
      </c>
      <c r="F428" s="54"/>
      <c r="G428" s="33" t="e">
        <f t="shared" si="95"/>
        <v>#DIV/0!</v>
      </c>
      <c r="H428" s="33"/>
      <c r="I428" s="33"/>
      <c r="J428" s="33"/>
    </row>
    <row r="429" spans="1:10" s="81" customFormat="1" ht="17.100000000000001" customHeight="1" x14ac:dyDescent="0.25">
      <c r="A429" s="351"/>
      <c r="B429" s="455" t="s">
        <v>74</v>
      </c>
      <c r="C429" s="456"/>
      <c r="D429" s="457"/>
      <c r="E429" s="352"/>
      <c r="F429" s="358"/>
      <c r="G429" s="70"/>
      <c r="H429" s="70">
        <f>SUM(H424:H428)</f>
        <v>0</v>
      </c>
      <c r="I429" s="70">
        <f t="shared" ref="I429:J429" si="103">SUM(I424:I428)</f>
        <v>0</v>
      </c>
      <c r="J429" s="70">
        <f t="shared" si="103"/>
        <v>0</v>
      </c>
    </row>
    <row r="430" spans="1:10" s="81" customFormat="1" ht="17.100000000000001" customHeight="1" x14ac:dyDescent="0.25">
      <c r="A430" s="351"/>
      <c r="B430" s="455" t="s">
        <v>442</v>
      </c>
      <c r="C430" s="456"/>
      <c r="D430" s="457"/>
      <c r="E430" s="352"/>
      <c r="F430" s="358"/>
      <c r="G430" s="70"/>
      <c r="H430" s="70">
        <f>H429+H408+H397+H389+H372+H422</f>
        <v>25414.65</v>
      </c>
      <c r="I430" s="70">
        <f t="shared" ref="I430:J430" si="104">I429+I408+I397+I389+I372+I422</f>
        <v>25396</v>
      </c>
      <c r="J430" s="70">
        <f t="shared" si="104"/>
        <v>25396</v>
      </c>
    </row>
    <row r="431" spans="1:10" s="342" customFormat="1" ht="32.25" customHeight="1" x14ac:dyDescent="0.25">
      <c r="A431" s="78">
        <v>1</v>
      </c>
      <c r="B431" s="438" t="s">
        <v>226</v>
      </c>
      <c r="C431" s="439"/>
      <c r="D431" s="440"/>
      <c r="E431" s="240" t="s">
        <v>120</v>
      </c>
      <c r="F431" s="241" t="s">
        <v>120</v>
      </c>
      <c r="G431" s="242" t="s">
        <v>120</v>
      </c>
      <c r="H431" s="242" t="s">
        <v>120</v>
      </c>
      <c r="I431" s="242" t="s">
        <v>120</v>
      </c>
      <c r="J431" s="242" t="s">
        <v>120</v>
      </c>
    </row>
    <row r="432" spans="1:10" ht="16.5" hidden="1" customHeight="1" x14ac:dyDescent="0.25">
      <c r="A432" s="99"/>
      <c r="B432" s="612"/>
      <c r="C432" s="613"/>
      <c r="D432" s="614"/>
      <c r="E432" s="50" t="s">
        <v>99</v>
      </c>
      <c r="F432" s="51"/>
      <c r="G432" s="33" t="e">
        <f t="shared" ref="G432:G437" si="105">H432/F432</f>
        <v>#DIV/0!</v>
      </c>
      <c r="H432" s="77"/>
      <c r="I432" s="77"/>
      <c r="J432" s="77"/>
    </row>
    <row r="433" spans="1:10" ht="16.5" hidden="1" customHeight="1" x14ac:dyDescent="0.25">
      <c r="A433" s="99"/>
      <c r="B433" s="612"/>
      <c r="C433" s="613"/>
      <c r="D433" s="614"/>
      <c r="E433" s="50" t="s">
        <v>99</v>
      </c>
      <c r="F433" s="51"/>
      <c r="G433" s="33" t="e">
        <f t="shared" si="105"/>
        <v>#DIV/0!</v>
      </c>
      <c r="H433" s="77"/>
      <c r="I433" s="77"/>
      <c r="J433" s="77"/>
    </row>
    <row r="434" spans="1:10" ht="16.5" hidden="1" customHeight="1" x14ac:dyDescent="0.25">
      <c r="A434" s="99"/>
      <c r="B434" s="612"/>
      <c r="C434" s="613"/>
      <c r="D434" s="614"/>
      <c r="E434" s="50" t="s">
        <v>99</v>
      </c>
      <c r="F434" s="51"/>
      <c r="G434" s="33" t="e">
        <f t="shared" si="105"/>
        <v>#DIV/0!</v>
      </c>
      <c r="H434" s="77"/>
      <c r="I434" s="77"/>
      <c r="J434" s="77"/>
    </row>
    <row r="435" spans="1:10" ht="16.5" hidden="1" customHeight="1" x14ac:dyDescent="0.25">
      <c r="A435" s="99"/>
      <c r="B435" s="612"/>
      <c r="C435" s="613"/>
      <c r="D435" s="614"/>
      <c r="E435" s="50" t="s">
        <v>99</v>
      </c>
      <c r="F435" s="51"/>
      <c r="G435" s="33" t="e">
        <f t="shared" si="105"/>
        <v>#DIV/0!</v>
      </c>
      <c r="H435" s="77"/>
      <c r="I435" s="77"/>
      <c r="J435" s="77"/>
    </row>
    <row r="436" spans="1:10" ht="16.5" hidden="1" customHeight="1" x14ac:dyDescent="0.25">
      <c r="A436" s="99"/>
      <c r="B436" s="612"/>
      <c r="C436" s="613"/>
      <c r="D436" s="614"/>
      <c r="E436" s="50" t="s">
        <v>99</v>
      </c>
      <c r="F436" s="51"/>
      <c r="G436" s="33" t="e">
        <f t="shared" si="105"/>
        <v>#DIV/0!</v>
      </c>
      <c r="H436" s="77"/>
      <c r="I436" s="77"/>
      <c r="J436" s="77"/>
    </row>
    <row r="437" spans="1:10" ht="16.5" hidden="1" customHeight="1" x14ac:dyDescent="0.25">
      <c r="A437" s="99"/>
      <c r="B437" s="612"/>
      <c r="C437" s="613"/>
      <c r="D437" s="614"/>
      <c r="E437" s="50" t="s">
        <v>99</v>
      </c>
      <c r="F437" s="51"/>
      <c r="G437" s="33" t="e">
        <f t="shared" si="105"/>
        <v>#DIV/0!</v>
      </c>
      <c r="H437" s="77"/>
      <c r="I437" s="77"/>
      <c r="J437" s="77"/>
    </row>
    <row r="438" spans="1:10" s="81" customFormat="1" ht="16.5" hidden="1" customHeight="1" x14ac:dyDescent="0.25">
      <c r="A438" s="489" t="s">
        <v>443</v>
      </c>
      <c r="B438" s="490"/>
      <c r="C438" s="490"/>
      <c r="D438" s="491"/>
      <c r="E438" s="91"/>
      <c r="F438" s="359"/>
      <c r="G438" s="94"/>
      <c r="H438" s="94">
        <f>SUM(H432:H437)</f>
        <v>0</v>
      </c>
      <c r="I438" s="94">
        <f t="shared" ref="I438:J438" si="106">SUM(I432:I437)</f>
        <v>0</v>
      </c>
      <c r="J438" s="94">
        <f t="shared" si="106"/>
        <v>0</v>
      </c>
    </row>
    <row r="439" spans="1:10" s="81" customFormat="1" ht="21.95" customHeight="1" x14ac:dyDescent="0.25">
      <c r="A439" s="486" t="s">
        <v>77</v>
      </c>
      <c r="B439" s="487"/>
      <c r="C439" s="487"/>
      <c r="D439" s="487"/>
      <c r="E439" s="487"/>
      <c r="F439" s="487"/>
      <c r="G439" s="488"/>
      <c r="H439" s="360">
        <f>H438+H430</f>
        <v>25414.65</v>
      </c>
      <c r="I439" s="360">
        <f t="shared" ref="I439:J439" si="107">I438+I430</f>
        <v>25396</v>
      </c>
      <c r="J439" s="360">
        <f t="shared" si="107"/>
        <v>25396</v>
      </c>
    </row>
    <row r="440" spans="1:10" s="81" customFormat="1" ht="23.1" customHeight="1" x14ac:dyDescent="0.25">
      <c r="A440" s="602" t="s">
        <v>78</v>
      </c>
      <c r="B440" s="603"/>
      <c r="C440" s="603"/>
      <c r="D440" s="603"/>
      <c r="E440" s="603"/>
      <c r="F440" s="603"/>
      <c r="G440" s="604"/>
      <c r="H440" s="361">
        <f>H167+H176+H186+H194+H253+H281+H294+H352+H439</f>
        <v>4414654.6500000004</v>
      </c>
      <c r="I440" s="361">
        <f>I167+I176+I186+I194+I253+I281+I294+I352+I439</f>
        <v>4414636</v>
      </c>
      <c r="J440" s="361">
        <f>J167+J176+J186+J194+J253+J281+J294+J352+J439</f>
        <v>4414636</v>
      </c>
    </row>
    <row r="441" spans="1:10" s="81" customFormat="1" ht="23.1" customHeight="1" x14ac:dyDescent="0.25">
      <c r="A441" s="429" t="s">
        <v>79</v>
      </c>
      <c r="B441" s="430"/>
      <c r="C441" s="430"/>
      <c r="D441" s="430"/>
      <c r="E441" s="430"/>
      <c r="F441" s="430"/>
      <c r="G441" s="431"/>
      <c r="H441" s="362">
        <f>H17+H25+H80+H86+H92+H98+H105+H113+H120+H134+H143+H440</f>
        <v>29509876.649999999</v>
      </c>
      <c r="I441" s="362">
        <f>I17+I25+I80+I86+I92+I98+I105+I113+I120+I134+I143+I440</f>
        <v>29509858</v>
      </c>
      <c r="J441" s="362">
        <f>J17+J25+J80+J86+J92+J98+J105+J113+J120+J134+J143+J440</f>
        <v>29509858</v>
      </c>
    </row>
    <row r="442" spans="1:10" ht="15.75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</row>
    <row r="443" spans="1:10" ht="15.75" x14ac:dyDescent="0.25">
      <c r="A443" s="27"/>
      <c r="B443" s="27"/>
      <c r="C443" s="62" t="s">
        <v>370</v>
      </c>
      <c r="D443" s="63"/>
      <c r="E443" s="432" t="s">
        <v>533</v>
      </c>
      <c r="F443" s="432"/>
      <c r="G443" s="27"/>
      <c r="H443" s="64"/>
      <c r="I443" s="64"/>
      <c r="J443" s="64"/>
    </row>
    <row r="444" spans="1:10" ht="15.75" x14ac:dyDescent="0.25">
      <c r="A444" s="27"/>
      <c r="B444" s="27"/>
      <c r="C444" s="27"/>
      <c r="D444" s="31" t="s">
        <v>80</v>
      </c>
      <c r="E444" s="432"/>
      <c r="F444" s="432"/>
      <c r="G444" s="27"/>
      <c r="H444" s="64"/>
      <c r="I444" s="64"/>
      <c r="J444" s="64"/>
    </row>
    <row r="445" spans="1:10" ht="15.75" x14ac:dyDescent="0.25">
      <c r="A445" s="27"/>
      <c r="B445" s="432" t="s">
        <v>371</v>
      </c>
      <c r="C445" s="432"/>
      <c r="D445" s="27"/>
      <c r="E445" s="27"/>
      <c r="F445" s="27"/>
      <c r="G445" s="27"/>
      <c r="H445" s="64"/>
      <c r="I445" s="64"/>
      <c r="J445" s="64"/>
    </row>
    <row r="446" spans="1:10" ht="15.75" x14ac:dyDescent="0.25">
      <c r="A446" s="27"/>
      <c r="B446" s="432" t="s">
        <v>210</v>
      </c>
      <c r="C446" s="432"/>
      <c r="D446" s="63"/>
      <c r="E446" s="432" t="s">
        <v>534</v>
      </c>
      <c r="F446" s="432"/>
      <c r="G446" s="27"/>
      <c r="H446" s="64"/>
      <c r="I446" s="64"/>
      <c r="J446" s="64"/>
    </row>
    <row r="447" spans="1:10" ht="15.75" x14ac:dyDescent="0.25">
      <c r="A447" s="27"/>
      <c r="B447" s="27"/>
      <c r="C447" s="27"/>
      <c r="D447" s="31" t="s">
        <v>80</v>
      </c>
      <c r="E447" s="432"/>
      <c r="F447" s="432"/>
      <c r="G447" s="27"/>
      <c r="H447" s="64"/>
      <c r="I447" s="64"/>
      <c r="J447" s="64"/>
    </row>
    <row r="448" spans="1:10" ht="15.75" x14ac:dyDescent="0.25">
      <c r="A448" s="27"/>
      <c r="B448" s="595" t="s">
        <v>174</v>
      </c>
      <c r="C448" s="595"/>
      <c r="D448" s="595"/>
      <c r="E448" s="595"/>
      <c r="F448" s="595"/>
      <c r="G448" s="595"/>
      <c r="H448" s="595"/>
      <c r="I448" s="595"/>
      <c r="J448" s="595"/>
    </row>
    <row r="449" spans="1:10" ht="15.75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</row>
  </sheetData>
  <sheetProtection password="CC7B" sheet="1" objects="1" scenarios="1" formatCells="0" formatColumns="0" formatRows="0" insertRows="0"/>
  <mergeCells count="501">
    <mergeCell ref="A438:D438"/>
    <mergeCell ref="A59:A62"/>
    <mergeCell ref="B59:B62"/>
    <mergeCell ref="C59:C61"/>
    <mergeCell ref="A63:A66"/>
    <mergeCell ref="B63:B66"/>
    <mergeCell ref="C63:C65"/>
    <mergeCell ref="A75:A78"/>
    <mergeCell ref="B75:B78"/>
    <mergeCell ref="C75:C77"/>
    <mergeCell ref="B430:D430"/>
    <mergeCell ref="B329:D329"/>
    <mergeCell ref="B330:D330"/>
    <mergeCell ref="B331:D331"/>
    <mergeCell ref="B332:D332"/>
    <mergeCell ref="B333:D333"/>
    <mergeCell ref="B334:D334"/>
    <mergeCell ref="B335:D335"/>
    <mergeCell ref="B192:D192"/>
    <mergeCell ref="B193:D193"/>
    <mergeCell ref="A194:G194"/>
    <mergeCell ref="B247:D247"/>
    <mergeCell ref="B245:D245"/>
    <mergeCell ref="B241:D241"/>
    <mergeCell ref="B46:B49"/>
    <mergeCell ref="A46:A49"/>
    <mergeCell ref="C46:C48"/>
    <mergeCell ref="A67:A70"/>
    <mergeCell ref="B67:B70"/>
    <mergeCell ref="C67:C69"/>
    <mergeCell ref="A71:A74"/>
    <mergeCell ref="B71:B74"/>
    <mergeCell ref="C71:C73"/>
    <mergeCell ref="B242:D242"/>
    <mergeCell ref="B249:D249"/>
    <mergeCell ref="B233:D233"/>
    <mergeCell ref="B234:D234"/>
    <mergeCell ref="B232:D232"/>
    <mergeCell ref="B248:D248"/>
    <mergeCell ref="B246:D246"/>
    <mergeCell ref="B229:D229"/>
    <mergeCell ref="B216:D216"/>
    <mergeCell ref="B225:D225"/>
    <mergeCell ref="B214:D214"/>
    <mergeCell ref="B211:D211"/>
    <mergeCell ref="B212:D212"/>
    <mergeCell ref="B213:D213"/>
    <mergeCell ref="B221:D221"/>
    <mergeCell ref="B224:D224"/>
    <mergeCell ref="B222:D222"/>
    <mergeCell ref="B223:D223"/>
    <mergeCell ref="B220:D220"/>
    <mergeCell ref="B432:D432"/>
    <mergeCell ref="B173:D173"/>
    <mergeCell ref="B170:D171"/>
    <mergeCell ref="B181:D181"/>
    <mergeCell ref="A176:G176"/>
    <mergeCell ref="B169:J169"/>
    <mergeCell ref="B178:J178"/>
    <mergeCell ref="A179:A180"/>
    <mergeCell ref="B179:D180"/>
    <mergeCell ref="E179:E180"/>
    <mergeCell ref="F179:F180"/>
    <mergeCell ref="G179:G180"/>
    <mergeCell ref="H179:J179"/>
    <mergeCell ref="A170:A171"/>
    <mergeCell ref="B398:D398"/>
    <mergeCell ref="B399:D399"/>
    <mergeCell ref="A253:G253"/>
    <mergeCell ref="B230:D230"/>
    <mergeCell ref="B231:D231"/>
    <mergeCell ref="B235:D235"/>
    <mergeCell ref="B237:D237"/>
    <mergeCell ref="B238:D238"/>
    <mergeCell ref="B240:D240"/>
    <mergeCell ref="B236:D236"/>
    <mergeCell ref="B433:D433"/>
    <mergeCell ref="B434:D434"/>
    <mergeCell ref="B435:D435"/>
    <mergeCell ref="B436:D436"/>
    <mergeCell ref="B437:D437"/>
    <mergeCell ref="B367:D367"/>
    <mergeCell ref="E444:F444"/>
    <mergeCell ref="E447:F447"/>
    <mergeCell ref="A439:G439"/>
    <mergeCell ref="B392:D392"/>
    <mergeCell ref="B393:D393"/>
    <mergeCell ref="B394:D394"/>
    <mergeCell ref="B400:D400"/>
    <mergeCell ref="B401:D401"/>
    <mergeCell ref="B402:D402"/>
    <mergeCell ref="B419:D419"/>
    <mergeCell ref="B420:D420"/>
    <mergeCell ref="B403:D403"/>
    <mergeCell ref="B389:D389"/>
    <mergeCell ref="B390:D390"/>
    <mergeCell ref="B391:D391"/>
    <mergeCell ref="B395:D395"/>
    <mergeCell ref="B396:D396"/>
    <mergeCell ref="B397:D397"/>
    <mergeCell ref="E443:F443"/>
    <mergeCell ref="B445:C445"/>
    <mergeCell ref="B255:J255"/>
    <mergeCell ref="B287:D287"/>
    <mergeCell ref="B275:D275"/>
    <mergeCell ref="B276:D276"/>
    <mergeCell ref="B277:D277"/>
    <mergeCell ref="B278:D278"/>
    <mergeCell ref="A280:G280"/>
    <mergeCell ref="A281:G281"/>
    <mergeCell ref="B283:J283"/>
    <mergeCell ref="E297:E298"/>
    <mergeCell ref="F297:F298"/>
    <mergeCell ref="G297:G298"/>
    <mergeCell ref="H297:J297"/>
    <mergeCell ref="B299:D299"/>
    <mergeCell ref="B288:D288"/>
    <mergeCell ref="B286:D286"/>
    <mergeCell ref="B260:D260"/>
    <mergeCell ref="B261:D261"/>
    <mergeCell ref="B265:D265"/>
    <mergeCell ref="B266:D266"/>
    <mergeCell ref="B279:D279"/>
    <mergeCell ref="B268:D268"/>
    <mergeCell ref="E446:F446"/>
    <mergeCell ref="B448:J448"/>
    <mergeCell ref="J2:J3"/>
    <mergeCell ref="A24:B24"/>
    <mergeCell ref="C24:E24"/>
    <mergeCell ref="F24:G24"/>
    <mergeCell ref="A25:G25"/>
    <mergeCell ref="C2:I2"/>
    <mergeCell ref="D4:H4"/>
    <mergeCell ref="C5:I5"/>
    <mergeCell ref="C7:I7"/>
    <mergeCell ref="C8:I8"/>
    <mergeCell ref="A440:G440"/>
    <mergeCell ref="A12:J12"/>
    <mergeCell ref="H13:J13"/>
    <mergeCell ref="A13:B14"/>
    <mergeCell ref="C13:G14"/>
    <mergeCell ref="A15:B15"/>
    <mergeCell ref="A16:B16"/>
    <mergeCell ref="C15:E15"/>
    <mergeCell ref="C16:E16"/>
    <mergeCell ref="B203:D203"/>
    <mergeCell ref="F15:G15"/>
    <mergeCell ref="F16:G16"/>
    <mergeCell ref="B191:D191"/>
    <mergeCell ref="A129:G129"/>
    <mergeCell ref="A125:A128"/>
    <mergeCell ref="B125:B128"/>
    <mergeCell ref="C125:C128"/>
    <mergeCell ref="A136:J136"/>
    <mergeCell ref="A137:A138"/>
    <mergeCell ref="B137:B138"/>
    <mergeCell ref="C137:C138"/>
    <mergeCell ref="D137:D138"/>
    <mergeCell ref="E137:E138"/>
    <mergeCell ref="F137:F138"/>
    <mergeCell ref="G137:G138"/>
    <mergeCell ref="H137:J137"/>
    <mergeCell ref="A134:G134"/>
    <mergeCell ref="A133:G133"/>
    <mergeCell ref="A158:G158"/>
    <mergeCell ref="B160:D160"/>
    <mergeCell ref="B161:D161"/>
    <mergeCell ref="B162:D162"/>
    <mergeCell ref="B163:D163"/>
    <mergeCell ref="B164:D164"/>
    <mergeCell ref="B165:D165"/>
    <mergeCell ref="A166:G166"/>
    <mergeCell ref="H189:J189"/>
    <mergeCell ref="A17:G17"/>
    <mergeCell ref="A19:J20"/>
    <mergeCell ref="A21:B22"/>
    <mergeCell ref="C21:G22"/>
    <mergeCell ref="H21:J21"/>
    <mergeCell ref="A23:B23"/>
    <mergeCell ref="C23:E23"/>
    <mergeCell ref="F23:G23"/>
    <mergeCell ref="A30:A33"/>
    <mergeCell ref="A55:A58"/>
    <mergeCell ref="B55:B58"/>
    <mergeCell ref="A34:A37"/>
    <mergeCell ref="B34:B37"/>
    <mergeCell ref="A38:A41"/>
    <mergeCell ref="B38:B41"/>
    <mergeCell ref="C34:C36"/>
    <mergeCell ref="C38:C40"/>
    <mergeCell ref="A50:A53"/>
    <mergeCell ref="B50:B53"/>
    <mergeCell ref="C50:C52"/>
    <mergeCell ref="A42:A45"/>
    <mergeCell ref="B42:B45"/>
    <mergeCell ref="C42:C44"/>
    <mergeCell ref="C130:C132"/>
    <mergeCell ref="B130:B132"/>
    <mergeCell ref="A130:A132"/>
    <mergeCell ref="D123:D124"/>
    <mergeCell ref="A120:G120"/>
    <mergeCell ref="A122:J122"/>
    <mergeCell ref="H123:J123"/>
    <mergeCell ref="G123:G124"/>
    <mergeCell ref="F123:F124"/>
    <mergeCell ref="E123:E124"/>
    <mergeCell ref="A123:A124"/>
    <mergeCell ref="B123:B124"/>
    <mergeCell ref="C123:C124"/>
    <mergeCell ref="B118:B119"/>
    <mergeCell ref="D116:G117"/>
    <mergeCell ref="D118:G118"/>
    <mergeCell ref="D119:G119"/>
    <mergeCell ref="A115:J115"/>
    <mergeCell ref="H116:J116"/>
    <mergeCell ref="A116:A117"/>
    <mergeCell ref="B116:B117"/>
    <mergeCell ref="C116:C117"/>
    <mergeCell ref="D111:E111"/>
    <mergeCell ref="D112:E112"/>
    <mergeCell ref="A108:A109"/>
    <mergeCell ref="B108:B109"/>
    <mergeCell ref="C108:C109"/>
    <mergeCell ref="B110:B112"/>
    <mergeCell ref="A113:G113"/>
    <mergeCell ref="H108:J108"/>
    <mergeCell ref="G108:G109"/>
    <mergeCell ref="F108:F109"/>
    <mergeCell ref="D108:E109"/>
    <mergeCell ref="D110:E110"/>
    <mergeCell ref="D104:E104"/>
    <mergeCell ref="A105:G105"/>
    <mergeCell ref="D103:E103"/>
    <mergeCell ref="B103:B104"/>
    <mergeCell ref="A107:J107"/>
    <mergeCell ref="A100:J100"/>
    <mergeCell ref="A101:A102"/>
    <mergeCell ref="B101:B102"/>
    <mergeCell ref="C101:C102"/>
    <mergeCell ref="D101:E102"/>
    <mergeCell ref="F101:F102"/>
    <mergeCell ref="G101:G102"/>
    <mergeCell ref="H101:J101"/>
    <mergeCell ref="A27:J27"/>
    <mergeCell ref="A82:J82"/>
    <mergeCell ref="A83:A84"/>
    <mergeCell ref="B83:B84"/>
    <mergeCell ref="C83:C84"/>
    <mergeCell ref="D83:D84"/>
    <mergeCell ref="E83:E84"/>
    <mergeCell ref="F83:F84"/>
    <mergeCell ref="G83:G84"/>
    <mergeCell ref="H83:J83"/>
    <mergeCell ref="A80:G80"/>
    <mergeCell ref="H28:J28"/>
    <mergeCell ref="G28:G29"/>
    <mergeCell ref="F28:F29"/>
    <mergeCell ref="E28:E29"/>
    <mergeCell ref="D28:D29"/>
    <mergeCell ref="C28:C29"/>
    <mergeCell ref="B28:B29"/>
    <mergeCell ref="A28:A29"/>
    <mergeCell ref="C30:C32"/>
    <mergeCell ref="A54:G54"/>
    <mergeCell ref="C55:C57"/>
    <mergeCell ref="A79:G79"/>
    <mergeCell ref="B30:B33"/>
    <mergeCell ref="H89:J89"/>
    <mergeCell ref="A92:G92"/>
    <mergeCell ref="A88:J88"/>
    <mergeCell ref="A94:J94"/>
    <mergeCell ref="A86:G86"/>
    <mergeCell ref="A89:A90"/>
    <mergeCell ref="B89:B90"/>
    <mergeCell ref="C89:C90"/>
    <mergeCell ref="D89:D90"/>
    <mergeCell ref="E89:E90"/>
    <mergeCell ref="F89:F90"/>
    <mergeCell ref="G89:G90"/>
    <mergeCell ref="G95:G96"/>
    <mergeCell ref="H95:J95"/>
    <mergeCell ref="A98:G98"/>
    <mergeCell ref="F95:F96"/>
    <mergeCell ref="A95:A96"/>
    <mergeCell ref="B95:B96"/>
    <mergeCell ref="C95:C96"/>
    <mergeCell ref="D95:E96"/>
    <mergeCell ref="D97:E97"/>
    <mergeCell ref="B149:D149"/>
    <mergeCell ref="B153:D153"/>
    <mergeCell ref="A143:G143"/>
    <mergeCell ref="A145:J145"/>
    <mergeCell ref="B146:J146"/>
    <mergeCell ref="A147:A148"/>
    <mergeCell ref="H147:J147"/>
    <mergeCell ref="G147:G148"/>
    <mergeCell ref="F147:F148"/>
    <mergeCell ref="E147:E148"/>
    <mergeCell ref="B147:D148"/>
    <mergeCell ref="B150:D150"/>
    <mergeCell ref="B151:D151"/>
    <mergeCell ref="B152:D152"/>
    <mergeCell ref="B154:D154"/>
    <mergeCell ref="B155:D155"/>
    <mergeCell ref="B156:D156"/>
    <mergeCell ref="B157:D157"/>
    <mergeCell ref="B159:D159"/>
    <mergeCell ref="B182:D182"/>
    <mergeCell ref="B174:D174"/>
    <mergeCell ref="B175:D175"/>
    <mergeCell ref="B172:D172"/>
    <mergeCell ref="B208:D208"/>
    <mergeCell ref="B207:D207"/>
    <mergeCell ref="A167:G167"/>
    <mergeCell ref="B196:J196"/>
    <mergeCell ref="A197:A198"/>
    <mergeCell ref="E197:E198"/>
    <mergeCell ref="F197:F198"/>
    <mergeCell ref="G197:G198"/>
    <mergeCell ref="H197:J197"/>
    <mergeCell ref="E170:E171"/>
    <mergeCell ref="F170:F171"/>
    <mergeCell ref="G170:G171"/>
    <mergeCell ref="H170:J170"/>
    <mergeCell ref="B197:D198"/>
    <mergeCell ref="B183:D183"/>
    <mergeCell ref="B185:D185"/>
    <mergeCell ref="A186:G186"/>
    <mergeCell ref="B184:D184"/>
    <mergeCell ref="B188:J188"/>
    <mergeCell ref="A189:A190"/>
    <mergeCell ref="B189:D190"/>
    <mergeCell ref="E189:E190"/>
    <mergeCell ref="F189:F190"/>
    <mergeCell ref="G189:G190"/>
    <mergeCell ref="B273:D273"/>
    <mergeCell ref="B274:D274"/>
    <mergeCell ref="B199:D199"/>
    <mergeCell ref="B251:D251"/>
    <mergeCell ref="B252:D252"/>
    <mergeCell ref="B244:D244"/>
    <mergeCell ref="B250:D250"/>
    <mergeCell ref="B200:D200"/>
    <mergeCell ref="B228:D228"/>
    <mergeCell ref="B239:D239"/>
    <mergeCell ref="B243:D243"/>
    <mergeCell ref="B217:D217"/>
    <mergeCell ref="B218:D218"/>
    <mergeCell ref="B219:D219"/>
    <mergeCell ref="B226:D226"/>
    <mergeCell ref="B227:D227"/>
    <mergeCell ref="B201:D201"/>
    <mergeCell ref="B202:D202"/>
    <mergeCell ref="B204:D204"/>
    <mergeCell ref="B205:D205"/>
    <mergeCell ref="B206:D206"/>
    <mergeCell ref="B209:D209"/>
    <mergeCell ref="B210:D210"/>
    <mergeCell ref="B215:D215"/>
    <mergeCell ref="A256:A257"/>
    <mergeCell ref="B256:D257"/>
    <mergeCell ref="E256:E257"/>
    <mergeCell ref="F256:F257"/>
    <mergeCell ref="G256:G257"/>
    <mergeCell ref="B300:D300"/>
    <mergeCell ref="B301:D301"/>
    <mergeCell ref="B302:D302"/>
    <mergeCell ref="B303:D303"/>
    <mergeCell ref="B296:J296"/>
    <mergeCell ref="B289:D289"/>
    <mergeCell ref="B290:D290"/>
    <mergeCell ref="B291:D291"/>
    <mergeCell ref="H256:J256"/>
    <mergeCell ref="B258:D258"/>
    <mergeCell ref="B259:D259"/>
    <mergeCell ref="H284:J284"/>
    <mergeCell ref="B267:D267"/>
    <mergeCell ref="B270:D270"/>
    <mergeCell ref="B269:D269"/>
    <mergeCell ref="B262:D262"/>
    <mergeCell ref="B263:D263"/>
    <mergeCell ref="A271:G271"/>
    <mergeCell ref="B272:D272"/>
    <mergeCell ref="B292:D292"/>
    <mergeCell ref="B293:D293"/>
    <mergeCell ref="A294:G294"/>
    <mergeCell ref="A284:A285"/>
    <mergeCell ref="B284:D285"/>
    <mergeCell ref="A297:A298"/>
    <mergeCell ref="B297:D298"/>
    <mergeCell ref="B328:D328"/>
    <mergeCell ref="B312:D312"/>
    <mergeCell ref="B316:D316"/>
    <mergeCell ref="B317:D317"/>
    <mergeCell ref="B318:D318"/>
    <mergeCell ref="B319:D319"/>
    <mergeCell ref="B309:D309"/>
    <mergeCell ref="B310:D310"/>
    <mergeCell ref="B311:D311"/>
    <mergeCell ref="E284:E285"/>
    <mergeCell ref="F284:F285"/>
    <mergeCell ref="G284:G285"/>
    <mergeCell ref="B304:D304"/>
    <mergeCell ref="B305:D305"/>
    <mergeCell ref="B306:D306"/>
    <mergeCell ref="B307:D307"/>
    <mergeCell ref="B308:D308"/>
    <mergeCell ref="B313:D313"/>
    <mergeCell ref="B314:D314"/>
    <mergeCell ref="B315:D315"/>
    <mergeCell ref="B351:D351"/>
    <mergeCell ref="B342:D342"/>
    <mergeCell ref="B343:D343"/>
    <mergeCell ref="B344:D344"/>
    <mergeCell ref="B345:D345"/>
    <mergeCell ref="B346:D346"/>
    <mergeCell ref="B347:D347"/>
    <mergeCell ref="B348:D348"/>
    <mergeCell ref="B349:D349"/>
    <mergeCell ref="B350:D350"/>
    <mergeCell ref="B320:D320"/>
    <mergeCell ref="B321:D321"/>
    <mergeCell ref="B354:J354"/>
    <mergeCell ref="A355:A356"/>
    <mergeCell ref="B355:D356"/>
    <mergeCell ref="E355:E356"/>
    <mergeCell ref="F355:F356"/>
    <mergeCell ref="G355:G356"/>
    <mergeCell ref="H355:J355"/>
    <mergeCell ref="B322:D322"/>
    <mergeCell ref="B323:D323"/>
    <mergeCell ref="B324:D324"/>
    <mergeCell ref="B325:D325"/>
    <mergeCell ref="B326:D326"/>
    <mergeCell ref="B327:D327"/>
    <mergeCell ref="B336:D336"/>
    <mergeCell ref="B337:D337"/>
    <mergeCell ref="B338:D338"/>
    <mergeCell ref="B339:D339"/>
    <mergeCell ref="B340:D340"/>
    <mergeCell ref="B341:D341"/>
    <mergeCell ref="A352:G352"/>
    <mergeCell ref="B357:D357"/>
    <mergeCell ref="B358:D358"/>
    <mergeCell ref="B359:D359"/>
    <mergeCell ref="B360:D360"/>
    <mergeCell ref="B371:D371"/>
    <mergeCell ref="B372:D372"/>
    <mergeCell ref="B373:D373"/>
    <mergeCell ref="B374:D374"/>
    <mergeCell ref="B388:D388"/>
    <mergeCell ref="B387:D387"/>
    <mergeCell ref="B384:D384"/>
    <mergeCell ref="B385:D385"/>
    <mergeCell ref="B386:D386"/>
    <mergeCell ref="B365:D365"/>
    <mergeCell ref="B366:D366"/>
    <mergeCell ref="B383:D383"/>
    <mergeCell ref="B428:D428"/>
    <mergeCell ref="B429:D429"/>
    <mergeCell ref="B404:D404"/>
    <mergeCell ref="B405:D405"/>
    <mergeCell ref="B406:D406"/>
    <mergeCell ref="B407:D407"/>
    <mergeCell ref="B408:D408"/>
    <mergeCell ref="B409:D409"/>
    <mergeCell ref="B410:D410"/>
    <mergeCell ref="B421:D421"/>
    <mergeCell ref="B411:D411"/>
    <mergeCell ref="B412:D412"/>
    <mergeCell ref="B414:D414"/>
    <mergeCell ref="B415:D415"/>
    <mergeCell ref="B416:D416"/>
    <mergeCell ref="B417:D417"/>
    <mergeCell ref="B418:D418"/>
    <mergeCell ref="B422:D422"/>
    <mergeCell ref="B423:D423"/>
    <mergeCell ref="A441:G441"/>
    <mergeCell ref="B446:C446"/>
    <mergeCell ref="B264:D264"/>
    <mergeCell ref="B413:D413"/>
    <mergeCell ref="B431:D431"/>
    <mergeCell ref="B361:D361"/>
    <mergeCell ref="B368:D368"/>
    <mergeCell ref="B369:D369"/>
    <mergeCell ref="B370:D370"/>
    <mergeCell ref="B362:D362"/>
    <mergeCell ref="B363:D363"/>
    <mergeCell ref="B364:D364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424:D424"/>
    <mergeCell ref="B425:D425"/>
    <mergeCell ref="B426:D426"/>
    <mergeCell ref="B427:D427"/>
  </mergeCells>
  <pageMargins left="0.55118110236220474" right="0" top="0.43307086614173229" bottom="0.31496062992125984" header="0.31496062992125984" footer="0.19685039370078741"/>
  <pageSetup paperSize="9" scale="60" fitToHeight="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2:M280"/>
  <sheetViews>
    <sheetView view="pageBreakPreview" zoomScale="90" zoomScaleSheetLayoutView="90" workbookViewId="0">
      <selection activeCell="H276" sqref="H276"/>
    </sheetView>
  </sheetViews>
  <sheetFormatPr defaultColWidth="8.85546875" defaultRowHeight="15" x14ac:dyDescent="0.25"/>
  <cols>
    <col min="1" max="1" width="4.5703125" style="26" customWidth="1"/>
    <col min="2" max="2" width="8.85546875" style="26"/>
    <col min="3" max="3" width="18.7109375" style="26" customWidth="1"/>
    <col min="4" max="4" width="23.5703125" style="26" customWidth="1"/>
    <col min="5" max="5" width="12.140625" style="26" customWidth="1"/>
    <col min="6" max="6" width="15.7109375" style="26" customWidth="1"/>
    <col min="7" max="7" width="15.140625" style="26" customWidth="1"/>
    <col min="8" max="8" width="17.85546875" style="26" customWidth="1"/>
    <col min="9" max="9" width="17.140625" style="26" customWidth="1"/>
    <col min="10" max="10" width="16" style="26" customWidth="1"/>
    <col min="11" max="11" width="15.85546875" style="26" customWidth="1"/>
    <col min="12" max="12" width="16" style="26" customWidth="1"/>
    <col min="13" max="13" width="14" style="26" customWidth="1"/>
    <col min="14" max="16384" width="8.85546875" style="26"/>
  </cols>
  <sheetData>
    <row r="2" spans="1:10" ht="19.149999999999999" customHeight="1" x14ac:dyDescent="0.3">
      <c r="A2" s="81"/>
      <c r="B2" s="81"/>
      <c r="C2" s="598" t="s">
        <v>166</v>
      </c>
      <c r="D2" s="598"/>
      <c r="E2" s="598"/>
      <c r="F2" s="598"/>
      <c r="G2" s="598"/>
      <c r="H2" s="598"/>
      <c r="I2" s="598"/>
      <c r="J2" s="596">
        <v>5</v>
      </c>
    </row>
    <row r="3" spans="1:10" ht="19.149999999999999" customHeight="1" x14ac:dyDescent="0.3">
      <c r="A3" s="82"/>
      <c r="B3" s="82"/>
      <c r="C3" s="83"/>
      <c r="D3" s="83"/>
      <c r="E3" s="84" t="s">
        <v>167</v>
      </c>
      <c r="F3" s="84">
        <f>'расшифровка 4'!F3</f>
        <v>2020</v>
      </c>
      <c r="G3" s="85" t="s">
        <v>168</v>
      </c>
      <c r="H3" s="83"/>
      <c r="I3" s="83"/>
      <c r="J3" s="597"/>
    </row>
    <row r="4" spans="1:10" ht="19.149999999999999" customHeight="1" x14ac:dyDescent="0.3">
      <c r="A4" s="82"/>
      <c r="B4" s="82"/>
      <c r="C4" s="83"/>
      <c r="D4" s="598" t="str">
        <f>'расшифровка 4'!D4:H4</f>
        <v>и  плановый период   2021  -  2022 г.г. (с учетом изменений)</v>
      </c>
      <c r="E4" s="598"/>
      <c r="F4" s="598"/>
      <c r="G4" s="598"/>
      <c r="H4" s="598"/>
      <c r="I4" s="83"/>
      <c r="J4" s="81"/>
    </row>
    <row r="5" spans="1:10" ht="18" customHeight="1" x14ac:dyDescent="0.3">
      <c r="A5" s="82"/>
      <c r="B5" s="638" t="s">
        <v>485</v>
      </c>
      <c r="C5" s="638"/>
      <c r="D5" s="638"/>
      <c r="E5" s="638"/>
      <c r="F5" s="638"/>
      <c r="G5" s="638"/>
      <c r="H5" s="638"/>
      <c r="I5" s="638"/>
      <c r="J5" s="638"/>
    </row>
    <row r="6" spans="1:10" ht="15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ht="21.95" customHeight="1" x14ac:dyDescent="0.25">
      <c r="A7" s="82"/>
      <c r="B7" s="82"/>
      <c r="C7" s="622" t="str">
        <f>'расшифровка 4'!C7:I7</f>
        <v>МБОУ СОШ № 4</v>
      </c>
      <c r="D7" s="622"/>
      <c r="E7" s="622"/>
      <c r="F7" s="622"/>
      <c r="G7" s="622"/>
      <c r="H7" s="622"/>
      <c r="I7" s="622"/>
      <c r="J7" s="82"/>
    </row>
    <row r="8" spans="1:10" ht="15.75" x14ac:dyDescent="0.25">
      <c r="A8" s="82"/>
      <c r="B8" s="82"/>
      <c r="C8" s="601" t="s">
        <v>170</v>
      </c>
      <c r="D8" s="601"/>
      <c r="E8" s="601"/>
      <c r="F8" s="601"/>
      <c r="G8" s="601"/>
      <c r="H8" s="601"/>
      <c r="I8" s="601"/>
      <c r="J8" s="82"/>
    </row>
    <row r="9" spans="1:10" ht="15.95" customHeight="1" x14ac:dyDescent="0.25">
      <c r="A9" s="82"/>
      <c r="B9" s="82"/>
      <c r="C9" s="100"/>
      <c r="D9" s="100"/>
      <c r="E9" s="100"/>
      <c r="F9" s="100"/>
      <c r="G9" s="100"/>
      <c r="H9" s="100"/>
      <c r="I9" s="100"/>
      <c r="J9" s="82"/>
    </row>
    <row r="10" spans="1:10" ht="21.95" customHeight="1" x14ac:dyDescent="0.3">
      <c r="A10" s="27"/>
      <c r="B10" s="27"/>
      <c r="C10" s="96" t="s">
        <v>171</v>
      </c>
      <c r="D10" s="28"/>
      <c r="E10" s="29" t="s">
        <v>379</v>
      </c>
      <c r="F10" s="30" t="s">
        <v>369</v>
      </c>
      <c r="G10" s="30">
        <v>2020</v>
      </c>
      <c r="H10" s="97" t="s">
        <v>172</v>
      </c>
      <c r="I10" s="28"/>
      <c r="J10" s="27"/>
    </row>
    <row r="11" spans="1:10" ht="15" customHeight="1" x14ac:dyDescent="0.25">
      <c r="A11" s="27"/>
      <c r="B11" s="27"/>
      <c r="C11" s="27"/>
      <c r="D11" s="27"/>
      <c r="E11" s="31" t="s">
        <v>219</v>
      </c>
      <c r="F11" s="31" t="s">
        <v>220</v>
      </c>
      <c r="G11" s="31" t="s">
        <v>221</v>
      </c>
      <c r="H11" s="27"/>
      <c r="I11" s="27"/>
      <c r="J11" s="27"/>
    </row>
    <row r="12" spans="1:10" ht="1.5" hidden="1" customHeight="1" x14ac:dyDescent="0.25">
      <c r="A12" s="543" t="s">
        <v>102</v>
      </c>
      <c r="B12" s="543"/>
      <c r="C12" s="543"/>
      <c r="D12" s="543"/>
      <c r="E12" s="543"/>
      <c r="F12" s="543"/>
      <c r="G12" s="543"/>
      <c r="H12" s="543"/>
      <c r="I12" s="543"/>
      <c r="J12" s="543"/>
    </row>
    <row r="13" spans="1:10" ht="21.75" hidden="1" customHeight="1" x14ac:dyDescent="0.25">
      <c r="A13" s="549" t="s">
        <v>0</v>
      </c>
      <c r="B13" s="549"/>
      <c r="C13" s="549" t="s">
        <v>81</v>
      </c>
      <c r="D13" s="549"/>
      <c r="E13" s="549"/>
      <c r="F13" s="549"/>
      <c r="G13" s="549"/>
      <c r="H13" s="549" t="s">
        <v>106</v>
      </c>
      <c r="I13" s="549"/>
      <c r="J13" s="549"/>
    </row>
    <row r="14" spans="1:10" ht="21.75" hidden="1" customHeight="1" x14ac:dyDescent="0.25">
      <c r="A14" s="549"/>
      <c r="B14" s="549"/>
      <c r="C14" s="549"/>
      <c r="D14" s="549"/>
      <c r="E14" s="549"/>
      <c r="F14" s="549"/>
      <c r="G14" s="549"/>
      <c r="H14" s="79">
        <f>'расшифровка 4'!H14</f>
        <v>2020</v>
      </c>
      <c r="I14" s="79">
        <f>'расшифровка 4'!I14</f>
        <v>2021</v>
      </c>
      <c r="J14" s="79">
        <f>'расшифровка 4'!J14</f>
        <v>2022</v>
      </c>
    </row>
    <row r="15" spans="1:10" ht="21" hidden="1" customHeight="1" x14ac:dyDescent="0.25">
      <c r="A15" s="583">
        <v>211</v>
      </c>
      <c r="B15" s="583"/>
      <c r="C15" s="639" t="s">
        <v>103</v>
      </c>
      <c r="D15" s="640"/>
      <c r="E15" s="640"/>
      <c r="F15" s="640"/>
      <c r="G15" s="641"/>
      <c r="H15" s="33"/>
      <c r="I15" s="33"/>
      <c r="J15" s="33"/>
    </row>
    <row r="16" spans="1:10" ht="21.75" hidden="1" customHeight="1" x14ac:dyDescent="0.25">
      <c r="A16" s="486" t="s">
        <v>1</v>
      </c>
      <c r="B16" s="487"/>
      <c r="C16" s="487"/>
      <c r="D16" s="487"/>
      <c r="E16" s="487"/>
      <c r="F16" s="487"/>
      <c r="G16" s="488"/>
      <c r="H16" s="18">
        <f>H15</f>
        <v>0</v>
      </c>
      <c r="I16" s="18">
        <f t="shared" ref="I16:J16" si="0">I15</f>
        <v>0</v>
      </c>
      <c r="J16" s="18">
        <f t="shared" si="0"/>
        <v>0</v>
      </c>
    </row>
    <row r="17" spans="1:13" s="81" customFormat="1" ht="19.5" hidden="1" customHeight="1" x14ac:dyDescent="0.25">
      <c r="B17" s="335" t="s">
        <v>83</v>
      </c>
      <c r="C17" s="335"/>
      <c r="D17" s="335"/>
    </row>
    <row r="18" spans="1:13" s="81" customFormat="1" hidden="1" x14ac:dyDescent="0.25">
      <c r="A18" s="623" t="s">
        <v>2</v>
      </c>
      <c r="B18" s="623"/>
      <c r="C18" s="623"/>
      <c r="D18" s="623"/>
      <c r="E18" s="623"/>
      <c r="F18" s="623"/>
      <c r="G18" s="623"/>
      <c r="H18" s="623"/>
      <c r="I18" s="623"/>
      <c r="J18" s="623"/>
    </row>
    <row r="19" spans="1:13" s="81" customFormat="1" ht="23.25" hidden="1" customHeight="1" x14ac:dyDescent="0.25">
      <c r="A19" s="623"/>
      <c r="B19" s="623"/>
      <c r="C19" s="623"/>
      <c r="D19" s="623"/>
      <c r="E19" s="623"/>
      <c r="F19" s="623"/>
      <c r="G19" s="623"/>
      <c r="H19" s="623"/>
      <c r="I19" s="623"/>
      <c r="J19" s="623"/>
    </row>
    <row r="20" spans="1:13" s="81" customFormat="1" ht="21.75" hidden="1" customHeight="1" x14ac:dyDescent="0.25">
      <c r="A20" s="483" t="s">
        <v>0</v>
      </c>
      <c r="B20" s="483"/>
      <c r="C20" s="483" t="s">
        <v>81</v>
      </c>
      <c r="D20" s="483"/>
      <c r="E20" s="483"/>
      <c r="F20" s="483"/>
      <c r="G20" s="483"/>
      <c r="H20" s="483" t="s">
        <v>106</v>
      </c>
      <c r="I20" s="483"/>
      <c r="J20" s="483"/>
    </row>
    <row r="21" spans="1:13" s="81" customFormat="1" ht="21.75" hidden="1" customHeight="1" x14ac:dyDescent="0.25">
      <c r="A21" s="483"/>
      <c r="B21" s="483"/>
      <c r="C21" s="483"/>
      <c r="D21" s="483"/>
      <c r="E21" s="483"/>
      <c r="F21" s="483"/>
      <c r="G21" s="483"/>
      <c r="H21" s="79">
        <f>H14</f>
        <v>2020</v>
      </c>
      <c r="I21" s="79">
        <f>I14</f>
        <v>2021</v>
      </c>
      <c r="J21" s="79">
        <f>J14</f>
        <v>2022</v>
      </c>
    </row>
    <row r="22" spans="1:13" ht="21" hidden="1" customHeight="1" x14ac:dyDescent="0.25">
      <c r="A22" s="583">
        <v>213</v>
      </c>
      <c r="B22" s="583"/>
      <c r="C22" s="639" t="s">
        <v>104</v>
      </c>
      <c r="D22" s="640"/>
      <c r="E22" s="640"/>
      <c r="F22" s="640"/>
      <c r="G22" s="641"/>
      <c r="H22" s="33"/>
      <c r="I22" s="33"/>
      <c r="J22" s="33"/>
      <c r="K22" s="35">
        <f>H15*30.2%</f>
        <v>0</v>
      </c>
      <c r="L22" s="35">
        <f>I15*30.2%</f>
        <v>0</v>
      </c>
      <c r="M22" s="35">
        <f>J15*30.2%</f>
        <v>0</v>
      </c>
    </row>
    <row r="23" spans="1:13" s="81" customFormat="1" ht="21.75" hidden="1" customHeight="1" x14ac:dyDescent="0.25">
      <c r="A23" s="486" t="s">
        <v>3</v>
      </c>
      <c r="B23" s="487"/>
      <c r="C23" s="487"/>
      <c r="D23" s="487"/>
      <c r="E23" s="487"/>
      <c r="F23" s="487"/>
      <c r="G23" s="488"/>
      <c r="H23" s="18">
        <f>H22</f>
        <v>0</v>
      </c>
      <c r="I23" s="18">
        <f t="shared" ref="I23:J23" si="1">I22</f>
        <v>0</v>
      </c>
      <c r="J23" s="18">
        <f t="shared" si="1"/>
        <v>0</v>
      </c>
    </row>
    <row r="24" spans="1:13" s="81" customFormat="1" hidden="1" x14ac:dyDescent="0.25"/>
    <row r="25" spans="1:13" s="81" customFormat="1" ht="0.75" hidden="1" customHeight="1" x14ac:dyDescent="0.25">
      <c r="A25" s="605" t="s">
        <v>4</v>
      </c>
      <c r="B25" s="605"/>
      <c r="C25" s="605"/>
      <c r="D25" s="605"/>
      <c r="E25" s="605"/>
      <c r="F25" s="605"/>
      <c r="G25" s="605"/>
      <c r="H25" s="605"/>
      <c r="I25" s="605"/>
      <c r="J25" s="605"/>
    </row>
    <row r="26" spans="1:13" s="81" customFormat="1" ht="25.5" hidden="1" customHeight="1" x14ac:dyDescent="0.25">
      <c r="A26" s="472" t="s">
        <v>108</v>
      </c>
      <c r="B26" s="472" t="s">
        <v>0</v>
      </c>
      <c r="C26" s="472" t="s">
        <v>107</v>
      </c>
      <c r="D26" s="472" t="s">
        <v>81</v>
      </c>
      <c r="E26" s="531" t="s">
        <v>51</v>
      </c>
      <c r="F26" s="531" t="s">
        <v>91</v>
      </c>
      <c r="G26" s="482" t="s">
        <v>113</v>
      </c>
      <c r="H26" s="483" t="s">
        <v>106</v>
      </c>
      <c r="I26" s="483"/>
      <c r="J26" s="483"/>
    </row>
    <row r="27" spans="1:13" s="81" customFormat="1" ht="50.25" hidden="1" customHeight="1" x14ac:dyDescent="0.25">
      <c r="A27" s="473"/>
      <c r="B27" s="473"/>
      <c r="C27" s="473"/>
      <c r="D27" s="473"/>
      <c r="E27" s="531"/>
      <c r="F27" s="531"/>
      <c r="G27" s="482"/>
      <c r="H27" s="79">
        <f>H14</f>
        <v>2020</v>
      </c>
      <c r="I27" s="79">
        <f t="shared" ref="I27:J27" si="2">I14</f>
        <v>2021</v>
      </c>
      <c r="J27" s="79">
        <f t="shared" si="2"/>
        <v>2022</v>
      </c>
    </row>
    <row r="28" spans="1:13" ht="47.25" hidden="1" customHeight="1" x14ac:dyDescent="0.25">
      <c r="A28" s="71">
        <v>1</v>
      </c>
      <c r="B28" s="363">
        <v>212</v>
      </c>
      <c r="C28" s="410" t="s">
        <v>5</v>
      </c>
      <c r="D28" s="36" t="s">
        <v>6</v>
      </c>
      <c r="E28" s="37"/>
      <c r="F28" s="33"/>
      <c r="G28" s="38"/>
      <c r="H28" s="33"/>
      <c r="I28" s="33"/>
      <c r="J28" s="33"/>
    </row>
    <row r="29" spans="1:13" ht="65.25" hidden="1" customHeight="1" x14ac:dyDescent="0.25">
      <c r="A29" s="71">
        <v>2</v>
      </c>
      <c r="B29" s="331">
        <v>222</v>
      </c>
      <c r="C29" s="411" t="s">
        <v>8</v>
      </c>
      <c r="D29" s="36" t="s">
        <v>9</v>
      </c>
      <c r="E29" s="37"/>
      <c r="F29" s="33"/>
      <c r="G29" s="38"/>
      <c r="H29" s="33"/>
      <c r="I29" s="33"/>
      <c r="J29" s="33"/>
    </row>
    <row r="30" spans="1:13" ht="54" hidden="1" customHeight="1" x14ac:dyDescent="0.25">
      <c r="A30" s="71">
        <v>3</v>
      </c>
      <c r="B30" s="331">
        <v>226</v>
      </c>
      <c r="C30" s="411" t="s">
        <v>10</v>
      </c>
      <c r="D30" s="36" t="s">
        <v>11</v>
      </c>
      <c r="E30" s="37"/>
      <c r="F30" s="33"/>
      <c r="G30" s="38"/>
      <c r="H30" s="33"/>
      <c r="I30" s="33"/>
      <c r="J30" s="33"/>
    </row>
    <row r="31" spans="1:13" ht="66" hidden="1" customHeight="1" x14ac:dyDescent="0.25">
      <c r="A31" s="330">
        <v>4</v>
      </c>
      <c r="B31" s="331">
        <v>262</v>
      </c>
      <c r="C31" s="411" t="s">
        <v>450</v>
      </c>
      <c r="D31" s="414" t="s">
        <v>452</v>
      </c>
      <c r="E31" s="37"/>
      <c r="F31" s="33"/>
      <c r="G31" s="38"/>
      <c r="H31" s="33"/>
      <c r="I31" s="33"/>
      <c r="J31" s="33"/>
    </row>
    <row r="32" spans="1:13" ht="51" hidden="1" customHeight="1" x14ac:dyDescent="0.25">
      <c r="A32" s="330">
        <v>5</v>
      </c>
      <c r="B32" s="331">
        <v>266</v>
      </c>
      <c r="C32" s="411" t="s">
        <v>451</v>
      </c>
      <c r="D32" s="418" t="s">
        <v>453</v>
      </c>
      <c r="E32" s="37"/>
      <c r="F32" s="33"/>
      <c r="G32" s="38"/>
      <c r="H32" s="33"/>
      <c r="I32" s="33"/>
      <c r="J32" s="33"/>
    </row>
    <row r="33" spans="1:10" ht="52.5" hidden="1" customHeight="1" x14ac:dyDescent="0.25">
      <c r="A33" s="330">
        <v>6</v>
      </c>
      <c r="B33" s="331">
        <v>290</v>
      </c>
      <c r="C33" s="393" t="s">
        <v>12</v>
      </c>
      <c r="D33" s="36" t="s">
        <v>13</v>
      </c>
      <c r="E33" s="37"/>
      <c r="F33" s="33"/>
      <c r="G33" s="38"/>
      <c r="H33" s="33"/>
      <c r="I33" s="33"/>
      <c r="J33" s="33"/>
    </row>
    <row r="34" spans="1:10" s="81" customFormat="1" ht="21.75" hidden="1" customHeight="1" x14ac:dyDescent="0.25">
      <c r="A34" s="540" t="s">
        <v>14</v>
      </c>
      <c r="B34" s="541"/>
      <c r="C34" s="541"/>
      <c r="D34" s="541"/>
      <c r="E34" s="541"/>
      <c r="F34" s="541"/>
      <c r="G34" s="542"/>
      <c r="H34" s="65">
        <f>SUM(H28:H33)</f>
        <v>0</v>
      </c>
      <c r="I34" s="65">
        <f t="shared" ref="I34:J34" si="3">SUM(I28:I33)</f>
        <v>0</v>
      </c>
      <c r="J34" s="65">
        <f t="shared" si="3"/>
        <v>0</v>
      </c>
    </row>
    <row r="35" spans="1:10" s="81" customFormat="1" hidden="1" x14ac:dyDescent="0.25"/>
    <row r="36" spans="1:10" s="81" customFormat="1" ht="43.5" hidden="1" customHeight="1" x14ac:dyDescent="0.25">
      <c r="A36" s="624" t="s">
        <v>109</v>
      </c>
      <c r="B36" s="624"/>
      <c r="C36" s="624"/>
      <c r="D36" s="624"/>
      <c r="E36" s="624"/>
      <c r="F36" s="624"/>
      <c r="G36" s="624"/>
      <c r="H36" s="624"/>
      <c r="I36" s="624"/>
      <c r="J36" s="624"/>
    </row>
    <row r="37" spans="1:10" s="81" customFormat="1" ht="25.5" hidden="1" customHeight="1" x14ac:dyDescent="0.25">
      <c r="A37" s="472" t="s">
        <v>108</v>
      </c>
      <c r="B37" s="472" t="s">
        <v>0</v>
      </c>
      <c r="C37" s="472" t="s">
        <v>107</v>
      </c>
      <c r="D37" s="472" t="s">
        <v>81</v>
      </c>
      <c r="E37" s="531" t="s">
        <v>51</v>
      </c>
      <c r="F37" s="531" t="s">
        <v>92</v>
      </c>
      <c r="G37" s="482" t="s">
        <v>105</v>
      </c>
      <c r="H37" s="483" t="s">
        <v>106</v>
      </c>
      <c r="I37" s="483"/>
      <c r="J37" s="483"/>
    </row>
    <row r="38" spans="1:10" s="81" customFormat="1" ht="49.5" hidden="1" customHeight="1" x14ac:dyDescent="0.25">
      <c r="A38" s="473"/>
      <c r="B38" s="473"/>
      <c r="C38" s="473"/>
      <c r="D38" s="473"/>
      <c r="E38" s="531"/>
      <c r="F38" s="531"/>
      <c r="G38" s="482"/>
      <c r="H38" s="79">
        <f>H14</f>
        <v>2020</v>
      </c>
      <c r="I38" s="79">
        <f t="shared" ref="I38:J38" si="4">I14</f>
        <v>2021</v>
      </c>
      <c r="J38" s="79">
        <f t="shared" si="4"/>
        <v>2022</v>
      </c>
    </row>
    <row r="39" spans="1:10" ht="52.5" hidden="1" customHeight="1" x14ac:dyDescent="0.25">
      <c r="A39" s="71">
        <v>1</v>
      </c>
      <c r="B39" s="331">
        <v>290</v>
      </c>
      <c r="C39" s="332" t="s">
        <v>12</v>
      </c>
      <c r="D39" s="333" t="s">
        <v>13</v>
      </c>
      <c r="E39" s="37"/>
      <c r="F39" s="33"/>
      <c r="G39" s="38"/>
      <c r="H39" s="33"/>
      <c r="I39" s="33"/>
      <c r="J39" s="33"/>
    </row>
    <row r="40" spans="1:10" s="81" customFormat="1" ht="21.75" hidden="1" customHeight="1" x14ac:dyDescent="0.25">
      <c r="A40" s="625" t="s">
        <v>15</v>
      </c>
      <c r="B40" s="626"/>
      <c r="C40" s="626"/>
      <c r="D40" s="626"/>
      <c r="E40" s="626"/>
      <c r="F40" s="626"/>
      <c r="G40" s="627"/>
      <c r="H40" s="65">
        <f>SUM(H39:H39)</f>
        <v>0</v>
      </c>
      <c r="I40" s="65">
        <f>SUM(I39:I39)</f>
        <v>0</v>
      </c>
      <c r="J40" s="65">
        <f>SUM(J39:J39)</f>
        <v>0</v>
      </c>
    </row>
    <row r="41" spans="1:10" s="81" customFormat="1" hidden="1" x14ac:dyDescent="0.25"/>
    <row r="42" spans="1:10" s="81" customFormat="1" ht="21.75" hidden="1" customHeight="1" x14ac:dyDescent="0.25">
      <c r="A42" s="538" t="s">
        <v>16</v>
      </c>
      <c r="B42" s="538"/>
      <c r="C42" s="538"/>
      <c r="D42" s="538"/>
      <c r="E42" s="538"/>
      <c r="F42" s="538"/>
      <c r="G42" s="538"/>
      <c r="H42" s="538"/>
      <c r="I42" s="538"/>
      <c r="J42" s="538"/>
    </row>
    <row r="43" spans="1:10" s="81" customFormat="1" ht="25.5" hidden="1" customHeight="1" x14ac:dyDescent="0.25">
      <c r="A43" s="472" t="s">
        <v>108</v>
      </c>
      <c r="B43" s="472" t="s">
        <v>0</v>
      </c>
      <c r="C43" s="472" t="s">
        <v>107</v>
      </c>
      <c r="D43" s="472" t="s">
        <v>81</v>
      </c>
      <c r="E43" s="531" t="s">
        <v>51</v>
      </c>
      <c r="F43" s="531" t="s">
        <v>92</v>
      </c>
      <c r="G43" s="482" t="s">
        <v>105</v>
      </c>
      <c r="H43" s="483" t="s">
        <v>106</v>
      </c>
      <c r="I43" s="483"/>
      <c r="J43" s="483"/>
    </row>
    <row r="44" spans="1:10" s="81" customFormat="1" ht="49.5" hidden="1" customHeight="1" x14ac:dyDescent="0.25">
      <c r="A44" s="473"/>
      <c r="B44" s="473"/>
      <c r="C44" s="473"/>
      <c r="D44" s="473"/>
      <c r="E44" s="531"/>
      <c r="F44" s="531"/>
      <c r="G44" s="482"/>
      <c r="H44" s="79">
        <f>H14</f>
        <v>2020</v>
      </c>
      <c r="I44" s="79">
        <f t="shared" ref="I44:J44" si="5">I14</f>
        <v>2021</v>
      </c>
      <c r="J44" s="79">
        <f t="shared" si="5"/>
        <v>2022</v>
      </c>
    </row>
    <row r="45" spans="1:10" ht="64.5" hidden="1" customHeight="1" x14ac:dyDescent="0.25">
      <c r="A45" s="71">
        <v>1</v>
      </c>
      <c r="B45" s="331">
        <v>290</v>
      </c>
      <c r="C45" s="393" t="s">
        <v>12</v>
      </c>
      <c r="D45" s="36" t="s">
        <v>17</v>
      </c>
      <c r="E45" s="37"/>
      <c r="F45" s="33"/>
      <c r="G45" s="38"/>
      <c r="H45" s="33"/>
      <c r="I45" s="33"/>
      <c r="J45" s="33"/>
    </row>
    <row r="46" spans="1:10" s="81" customFormat="1" ht="21.75" hidden="1" customHeight="1" x14ac:dyDescent="0.25">
      <c r="A46" s="535" t="s">
        <v>455</v>
      </c>
      <c r="B46" s="536"/>
      <c r="C46" s="536"/>
      <c r="D46" s="536"/>
      <c r="E46" s="536"/>
      <c r="F46" s="536"/>
      <c r="G46" s="537"/>
      <c r="H46" s="65">
        <f>SUM(H45:H45)</f>
        <v>0</v>
      </c>
      <c r="I46" s="65">
        <f>SUM(I45:I45)</f>
        <v>0</v>
      </c>
      <c r="J46" s="65">
        <f>SUM(J45:J45)</f>
        <v>0</v>
      </c>
    </row>
    <row r="47" spans="1:10" s="81" customFormat="1" hidden="1" x14ac:dyDescent="0.25"/>
    <row r="48" spans="1:10" s="81" customFormat="1" ht="49.5" hidden="1" customHeight="1" x14ac:dyDescent="0.25">
      <c r="A48" s="539" t="s">
        <v>110</v>
      </c>
      <c r="B48" s="539"/>
      <c r="C48" s="539"/>
      <c r="D48" s="539"/>
      <c r="E48" s="539"/>
      <c r="F48" s="539"/>
      <c r="G48" s="539"/>
      <c r="H48" s="539"/>
      <c r="I48" s="539"/>
      <c r="J48" s="539"/>
    </row>
    <row r="49" spans="1:10" s="81" customFormat="1" ht="21.75" hidden="1" customHeight="1" x14ac:dyDescent="0.25">
      <c r="A49" s="472" t="s">
        <v>108</v>
      </c>
      <c r="B49" s="472" t="s">
        <v>0</v>
      </c>
      <c r="C49" s="472" t="s">
        <v>107</v>
      </c>
      <c r="D49" s="472" t="s">
        <v>81</v>
      </c>
      <c r="E49" s="532"/>
      <c r="F49" s="531" t="s">
        <v>35</v>
      </c>
      <c r="G49" s="531" t="s">
        <v>93</v>
      </c>
      <c r="H49" s="483" t="s">
        <v>106</v>
      </c>
      <c r="I49" s="483"/>
      <c r="J49" s="483"/>
    </row>
    <row r="50" spans="1:10" s="81" customFormat="1" ht="21.75" hidden="1" customHeight="1" x14ac:dyDescent="0.25">
      <c r="A50" s="473"/>
      <c r="B50" s="473"/>
      <c r="C50" s="473"/>
      <c r="D50" s="533"/>
      <c r="E50" s="534"/>
      <c r="F50" s="531"/>
      <c r="G50" s="531"/>
      <c r="H50" s="79">
        <f>H14</f>
        <v>2020</v>
      </c>
      <c r="I50" s="79">
        <f t="shared" ref="I50:J50" si="6">I14</f>
        <v>2021</v>
      </c>
      <c r="J50" s="79">
        <f t="shared" si="6"/>
        <v>2022</v>
      </c>
    </row>
    <row r="51" spans="1:10" ht="96" hidden="1" customHeight="1" x14ac:dyDescent="0.25">
      <c r="A51" s="71">
        <v>1</v>
      </c>
      <c r="B51" s="331">
        <v>290</v>
      </c>
      <c r="C51" s="393" t="s">
        <v>12</v>
      </c>
      <c r="D51" s="523" t="s">
        <v>18</v>
      </c>
      <c r="E51" s="525"/>
      <c r="F51" s="33"/>
      <c r="G51" s="38"/>
      <c r="H51" s="33"/>
      <c r="I51" s="33"/>
      <c r="J51" s="33"/>
    </row>
    <row r="52" spans="1:10" s="81" customFormat="1" ht="21.75" hidden="1" customHeight="1" x14ac:dyDescent="0.25">
      <c r="A52" s="486" t="s">
        <v>19</v>
      </c>
      <c r="B52" s="487"/>
      <c r="C52" s="487"/>
      <c r="D52" s="487"/>
      <c r="E52" s="487"/>
      <c r="F52" s="487"/>
      <c r="G52" s="488"/>
      <c r="H52" s="65">
        <f>SUM(H51:H51)</f>
        <v>0</v>
      </c>
      <c r="I52" s="65">
        <f>SUM(I51:I51)</f>
        <v>0</v>
      </c>
      <c r="J52" s="65">
        <f>SUM(J51:J51)</f>
        <v>0</v>
      </c>
    </row>
    <row r="53" spans="1:10" s="81" customFormat="1" hidden="1" x14ac:dyDescent="0.25"/>
    <row r="54" spans="1:10" s="81" customFormat="1" ht="21.75" hidden="1" customHeight="1" x14ac:dyDescent="0.25">
      <c r="A54" s="538" t="s">
        <v>20</v>
      </c>
      <c r="B54" s="538"/>
      <c r="C54" s="538"/>
      <c r="D54" s="538"/>
      <c r="E54" s="538"/>
      <c r="F54" s="538"/>
      <c r="G54" s="538"/>
      <c r="H54" s="538"/>
      <c r="I54" s="538"/>
      <c r="J54" s="560"/>
    </row>
    <row r="55" spans="1:10" s="81" customFormat="1" ht="21.75" hidden="1" customHeight="1" x14ac:dyDescent="0.25">
      <c r="A55" s="472" t="s">
        <v>108</v>
      </c>
      <c r="B55" s="472" t="s">
        <v>0</v>
      </c>
      <c r="C55" s="472" t="s">
        <v>107</v>
      </c>
      <c r="D55" s="472" t="s">
        <v>81</v>
      </c>
      <c r="E55" s="532"/>
      <c r="F55" s="531" t="s">
        <v>21</v>
      </c>
      <c r="G55" s="531" t="s">
        <v>22</v>
      </c>
      <c r="H55" s="483" t="s">
        <v>106</v>
      </c>
      <c r="I55" s="483"/>
      <c r="J55" s="483"/>
    </row>
    <row r="56" spans="1:10" s="81" customFormat="1" ht="23.25" hidden="1" customHeight="1" x14ac:dyDescent="0.25">
      <c r="A56" s="473"/>
      <c r="B56" s="473"/>
      <c r="C56" s="473"/>
      <c r="D56" s="533"/>
      <c r="E56" s="534"/>
      <c r="F56" s="531"/>
      <c r="G56" s="531"/>
      <c r="H56" s="79">
        <f>H14</f>
        <v>2020</v>
      </c>
      <c r="I56" s="79">
        <f t="shared" ref="I56:J56" si="7">I14</f>
        <v>2021</v>
      </c>
      <c r="J56" s="79">
        <f t="shared" si="7"/>
        <v>2022</v>
      </c>
    </row>
    <row r="57" spans="1:10" ht="21.75" hidden="1" customHeight="1" x14ac:dyDescent="0.25">
      <c r="A57" s="71">
        <v>1</v>
      </c>
      <c r="B57" s="558">
        <v>290</v>
      </c>
      <c r="C57" s="332" t="s">
        <v>12</v>
      </c>
      <c r="D57" s="510" t="s">
        <v>23</v>
      </c>
      <c r="E57" s="512"/>
      <c r="F57" s="40"/>
      <c r="G57" s="41" t="s">
        <v>112</v>
      </c>
      <c r="H57" s="33"/>
      <c r="I57" s="33"/>
      <c r="J57" s="33"/>
    </row>
    <row r="58" spans="1:10" ht="21.75" hidden="1" customHeight="1" x14ac:dyDescent="0.25">
      <c r="A58" s="71">
        <v>2</v>
      </c>
      <c r="B58" s="559"/>
      <c r="C58" s="332" t="s">
        <v>12</v>
      </c>
      <c r="D58" s="510" t="s">
        <v>24</v>
      </c>
      <c r="E58" s="512"/>
      <c r="F58" s="33"/>
      <c r="G58" s="41" t="s">
        <v>111</v>
      </c>
      <c r="H58" s="33"/>
      <c r="I58" s="33"/>
      <c r="J58" s="33"/>
    </row>
    <row r="59" spans="1:10" s="81" customFormat="1" ht="21.75" hidden="1" customHeight="1" x14ac:dyDescent="0.25">
      <c r="A59" s="486" t="s">
        <v>25</v>
      </c>
      <c r="B59" s="487"/>
      <c r="C59" s="487"/>
      <c r="D59" s="487"/>
      <c r="E59" s="487"/>
      <c r="F59" s="487"/>
      <c r="G59" s="488"/>
      <c r="H59" s="65">
        <f>H57+H58</f>
        <v>0</v>
      </c>
      <c r="I59" s="65">
        <f t="shared" ref="I59:J59" si="8">I57+I58</f>
        <v>0</v>
      </c>
      <c r="J59" s="65">
        <f t="shared" si="8"/>
        <v>0</v>
      </c>
    </row>
    <row r="60" spans="1:10" s="81" customFormat="1" hidden="1" x14ac:dyDescent="0.25"/>
    <row r="61" spans="1:10" s="81" customFormat="1" ht="0.75" customHeight="1" x14ac:dyDescent="0.25">
      <c r="A61" s="538" t="s">
        <v>26</v>
      </c>
      <c r="B61" s="538"/>
      <c r="C61" s="538"/>
      <c r="D61" s="538"/>
      <c r="E61" s="538"/>
      <c r="F61" s="538"/>
      <c r="G61" s="538"/>
      <c r="H61" s="538"/>
      <c r="I61" s="538"/>
      <c r="J61" s="560"/>
    </row>
    <row r="62" spans="1:10" s="81" customFormat="1" ht="21.75" hidden="1" customHeight="1" x14ac:dyDescent="0.25">
      <c r="A62" s="472" t="s">
        <v>108</v>
      </c>
      <c r="B62" s="472" t="s">
        <v>0</v>
      </c>
      <c r="C62" s="472" t="s">
        <v>107</v>
      </c>
      <c r="D62" s="480" t="s">
        <v>81</v>
      </c>
      <c r="E62" s="480"/>
      <c r="F62" s="566" t="s">
        <v>27</v>
      </c>
      <c r="G62" s="564" t="s">
        <v>28</v>
      </c>
      <c r="H62" s="483" t="s">
        <v>106</v>
      </c>
      <c r="I62" s="483"/>
      <c r="J62" s="483"/>
    </row>
    <row r="63" spans="1:10" s="81" customFormat="1" ht="44.25" hidden="1" customHeight="1" x14ac:dyDescent="0.25">
      <c r="A63" s="473"/>
      <c r="B63" s="473"/>
      <c r="C63" s="473"/>
      <c r="D63" s="480"/>
      <c r="E63" s="480"/>
      <c r="F63" s="567"/>
      <c r="G63" s="565"/>
      <c r="H63" s="79">
        <f>H14</f>
        <v>2020</v>
      </c>
      <c r="I63" s="79">
        <f t="shared" ref="I63:J63" si="9">I14</f>
        <v>2021</v>
      </c>
      <c r="J63" s="79">
        <f t="shared" si="9"/>
        <v>2022</v>
      </c>
    </row>
    <row r="64" spans="1:10" ht="21.75" hidden="1" customHeight="1" x14ac:dyDescent="0.25">
      <c r="A64" s="71">
        <v>1</v>
      </c>
      <c r="B64" s="563">
        <v>290</v>
      </c>
      <c r="C64" s="393" t="s">
        <v>12</v>
      </c>
      <c r="D64" s="568" t="s">
        <v>29</v>
      </c>
      <c r="E64" s="568"/>
      <c r="F64" s="4"/>
      <c r="G64" s="2"/>
      <c r="H64" s="33"/>
      <c r="I64" s="33"/>
      <c r="J64" s="33"/>
    </row>
    <row r="65" spans="1:10" ht="21.75" hidden="1" customHeight="1" x14ac:dyDescent="0.25">
      <c r="A65" s="71">
        <v>2</v>
      </c>
      <c r="B65" s="563"/>
      <c r="C65" s="393" t="s">
        <v>12</v>
      </c>
      <c r="D65" s="510" t="s">
        <v>85</v>
      </c>
      <c r="E65" s="512"/>
      <c r="F65" s="364" t="s">
        <v>30</v>
      </c>
      <c r="G65" s="365" t="s">
        <v>30</v>
      </c>
      <c r="H65" s="33"/>
      <c r="I65" s="33"/>
      <c r="J65" s="33"/>
    </row>
    <row r="66" spans="1:10" ht="21.75" hidden="1" customHeight="1" x14ac:dyDescent="0.25">
      <c r="A66" s="71">
        <v>3</v>
      </c>
      <c r="B66" s="563"/>
      <c r="C66" s="393" t="s">
        <v>12</v>
      </c>
      <c r="D66" s="433"/>
      <c r="E66" s="435"/>
      <c r="F66" s="364" t="s">
        <v>30</v>
      </c>
      <c r="G66" s="365" t="s">
        <v>30</v>
      </c>
      <c r="H66" s="33"/>
      <c r="I66" s="33"/>
      <c r="J66" s="33"/>
    </row>
    <row r="67" spans="1:10" s="81" customFormat="1" ht="21.75" hidden="1" customHeight="1" x14ac:dyDescent="0.25">
      <c r="A67" s="486" t="s">
        <v>31</v>
      </c>
      <c r="B67" s="487"/>
      <c r="C67" s="487"/>
      <c r="D67" s="487"/>
      <c r="E67" s="487"/>
      <c r="F67" s="487"/>
      <c r="G67" s="488"/>
      <c r="H67" s="65">
        <f>SUM(H64:H66)</f>
        <v>0</v>
      </c>
      <c r="I67" s="65">
        <f t="shared" ref="I67:J67" si="10">SUM(I64:I66)</f>
        <v>0</v>
      </c>
      <c r="J67" s="65">
        <f t="shared" si="10"/>
        <v>0</v>
      </c>
    </row>
    <row r="68" spans="1:10" s="81" customFormat="1" hidden="1" x14ac:dyDescent="0.25"/>
    <row r="69" spans="1:10" s="81" customFormat="1" ht="21.75" hidden="1" customHeight="1" x14ac:dyDescent="0.25">
      <c r="A69" s="538" t="s">
        <v>32</v>
      </c>
      <c r="B69" s="538"/>
      <c r="C69" s="538"/>
      <c r="D69" s="538"/>
      <c r="E69" s="538"/>
      <c r="F69" s="538"/>
      <c r="G69" s="538"/>
      <c r="H69" s="538"/>
      <c r="I69" s="538"/>
      <c r="J69" s="560"/>
    </row>
    <row r="70" spans="1:10" s="81" customFormat="1" ht="21.75" hidden="1" customHeight="1" x14ac:dyDescent="0.25">
      <c r="A70" s="472" t="s">
        <v>108</v>
      </c>
      <c r="B70" s="472" t="s">
        <v>0</v>
      </c>
      <c r="C70" s="472" t="s">
        <v>107</v>
      </c>
      <c r="D70" s="483" t="s">
        <v>81</v>
      </c>
      <c r="E70" s="483"/>
      <c r="F70" s="483"/>
      <c r="G70" s="483"/>
      <c r="H70" s="483" t="s">
        <v>106</v>
      </c>
      <c r="I70" s="483"/>
      <c r="J70" s="483"/>
    </row>
    <row r="71" spans="1:10" s="81" customFormat="1" ht="21.75" hidden="1" customHeight="1" x14ac:dyDescent="0.25">
      <c r="A71" s="473"/>
      <c r="B71" s="473"/>
      <c r="C71" s="473"/>
      <c r="D71" s="483"/>
      <c r="E71" s="483"/>
      <c r="F71" s="483"/>
      <c r="G71" s="483"/>
      <c r="H71" s="79">
        <f>H14</f>
        <v>2020</v>
      </c>
      <c r="I71" s="79">
        <f t="shared" ref="I71:J71" si="11">I14</f>
        <v>2021</v>
      </c>
      <c r="J71" s="79">
        <f t="shared" si="11"/>
        <v>2022</v>
      </c>
    </row>
    <row r="72" spans="1:10" ht="21.75" hidden="1" customHeight="1" x14ac:dyDescent="0.25">
      <c r="A72" s="71">
        <v>1</v>
      </c>
      <c r="B72" s="558">
        <v>290</v>
      </c>
      <c r="C72" s="393" t="s">
        <v>12</v>
      </c>
      <c r="D72" s="569" t="s">
        <v>100</v>
      </c>
      <c r="E72" s="570"/>
      <c r="F72" s="570"/>
      <c r="G72" s="571"/>
      <c r="H72" s="33"/>
      <c r="I72" s="33"/>
      <c r="J72" s="33"/>
    </row>
    <row r="73" spans="1:10" ht="21.75" hidden="1" customHeight="1" x14ac:dyDescent="0.25">
      <c r="A73" s="71">
        <v>2</v>
      </c>
      <c r="B73" s="559"/>
      <c r="C73" s="393" t="s">
        <v>12</v>
      </c>
      <c r="D73" s="628"/>
      <c r="E73" s="629"/>
      <c r="F73" s="629"/>
      <c r="G73" s="630"/>
      <c r="H73" s="33"/>
      <c r="I73" s="33"/>
      <c r="J73" s="33"/>
    </row>
    <row r="74" spans="1:10" s="81" customFormat="1" ht="21.75" hidden="1" customHeight="1" x14ac:dyDescent="0.25">
      <c r="A74" s="486" t="s">
        <v>33</v>
      </c>
      <c r="B74" s="487"/>
      <c r="C74" s="487"/>
      <c r="D74" s="487"/>
      <c r="E74" s="487"/>
      <c r="F74" s="487"/>
      <c r="G74" s="488"/>
      <c r="H74" s="65">
        <f>SUM(H72:H73)</f>
        <v>0</v>
      </c>
      <c r="I74" s="65">
        <f t="shared" ref="I74:J74" si="12">SUM(I72:I73)</f>
        <v>0</v>
      </c>
      <c r="J74" s="65">
        <f t="shared" si="12"/>
        <v>0</v>
      </c>
    </row>
    <row r="75" spans="1:10" s="81" customFormat="1" hidden="1" x14ac:dyDescent="0.25"/>
    <row r="76" spans="1:10" s="81" customFormat="1" ht="1.5" hidden="1" customHeight="1" x14ac:dyDescent="0.25">
      <c r="A76" s="538" t="s">
        <v>34</v>
      </c>
      <c r="B76" s="538"/>
      <c r="C76" s="538"/>
      <c r="D76" s="538"/>
      <c r="E76" s="538"/>
      <c r="F76" s="538"/>
      <c r="G76" s="538"/>
      <c r="H76" s="538"/>
      <c r="I76" s="538"/>
      <c r="J76" s="560"/>
    </row>
    <row r="77" spans="1:10" s="81" customFormat="1" ht="28.5" hidden="1" customHeight="1" x14ac:dyDescent="0.25">
      <c r="A77" s="472" t="s">
        <v>108</v>
      </c>
      <c r="B77" s="480" t="s">
        <v>0</v>
      </c>
      <c r="C77" s="480" t="s">
        <v>107</v>
      </c>
      <c r="D77" s="483" t="s">
        <v>81</v>
      </c>
      <c r="E77" s="480" t="s">
        <v>86</v>
      </c>
      <c r="F77" s="481" t="s">
        <v>35</v>
      </c>
      <c r="G77" s="482" t="s">
        <v>114</v>
      </c>
      <c r="H77" s="483" t="s">
        <v>106</v>
      </c>
      <c r="I77" s="483"/>
      <c r="J77" s="483"/>
    </row>
    <row r="78" spans="1:10" s="81" customFormat="1" ht="21.75" hidden="1" customHeight="1" x14ac:dyDescent="0.25">
      <c r="A78" s="473"/>
      <c r="B78" s="480"/>
      <c r="C78" s="480"/>
      <c r="D78" s="483"/>
      <c r="E78" s="480"/>
      <c r="F78" s="481"/>
      <c r="G78" s="482"/>
      <c r="H78" s="79">
        <f>H14</f>
        <v>2020</v>
      </c>
      <c r="I78" s="79">
        <f t="shared" ref="I78:J78" si="13">I14</f>
        <v>2021</v>
      </c>
      <c r="J78" s="79">
        <f t="shared" si="13"/>
        <v>2022</v>
      </c>
    </row>
    <row r="79" spans="1:10" ht="29.25" hidden="1" customHeight="1" x14ac:dyDescent="0.25">
      <c r="A79" s="579">
        <v>1</v>
      </c>
      <c r="B79" s="558">
        <v>225</v>
      </c>
      <c r="C79" s="575" t="s">
        <v>36</v>
      </c>
      <c r="D79" s="73" t="s">
        <v>37</v>
      </c>
      <c r="E79" s="74"/>
      <c r="F79" s="75"/>
      <c r="G79" s="76"/>
      <c r="H79" s="101" t="s">
        <v>30</v>
      </c>
      <c r="I79" s="101" t="s">
        <v>30</v>
      </c>
      <c r="J79" s="101" t="s">
        <v>30</v>
      </c>
    </row>
    <row r="80" spans="1:10" ht="21.75" hidden="1" customHeight="1" x14ac:dyDescent="0.25">
      <c r="A80" s="580"/>
      <c r="B80" s="578"/>
      <c r="C80" s="576"/>
      <c r="D80" s="43"/>
      <c r="E80" s="44" t="s">
        <v>98</v>
      </c>
      <c r="F80" s="37"/>
      <c r="G80" s="46" t="e">
        <f>H80/F80</f>
        <v>#DIV/0!</v>
      </c>
      <c r="H80" s="33"/>
      <c r="I80" s="33"/>
      <c r="J80" s="33"/>
    </row>
    <row r="81" spans="1:10" ht="21.75" hidden="1" customHeight="1" x14ac:dyDescent="0.25">
      <c r="A81" s="580"/>
      <c r="B81" s="578"/>
      <c r="C81" s="576"/>
      <c r="D81" s="43"/>
      <c r="E81" s="44" t="s">
        <v>98</v>
      </c>
      <c r="F81" s="37"/>
      <c r="G81" s="46" t="e">
        <f t="shared" ref="G81:G93" si="14">H81/F81</f>
        <v>#DIV/0!</v>
      </c>
      <c r="H81" s="33"/>
      <c r="I81" s="33"/>
      <c r="J81" s="33"/>
    </row>
    <row r="82" spans="1:10" ht="21.75" hidden="1" customHeight="1" x14ac:dyDescent="0.25">
      <c r="A82" s="580"/>
      <c r="B82" s="578"/>
      <c r="C82" s="576"/>
      <c r="D82" s="43"/>
      <c r="E82" s="44" t="s">
        <v>98</v>
      </c>
      <c r="F82" s="37"/>
      <c r="G82" s="46" t="e">
        <f t="shared" si="14"/>
        <v>#DIV/0!</v>
      </c>
      <c r="H82" s="33"/>
      <c r="I82" s="33"/>
      <c r="J82" s="33"/>
    </row>
    <row r="83" spans="1:10" ht="21.75" hidden="1" customHeight="1" x14ac:dyDescent="0.25">
      <c r="A83" s="580"/>
      <c r="B83" s="578"/>
      <c r="C83" s="576"/>
      <c r="D83" s="43"/>
      <c r="E83" s="44" t="s">
        <v>98</v>
      </c>
      <c r="F83" s="37"/>
      <c r="G83" s="46" t="e">
        <f t="shared" si="14"/>
        <v>#DIV/0!</v>
      </c>
      <c r="H83" s="33"/>
      <c r="I83" s="33"/>
      <c r="J83" s="33"/>
    </row>
    <row r="84" spans="1:10" ht="21.75" hidden="1" customHeight="1" x14ac:dyDescent="0.25">
      <c r="A84" s="580"/>
      <c r="B84" s="578"/>
      <c r="C84" s="576"/>
      <c r="D84" s="43"/>
      <c r="E84" s="44" t="s">
        <v>98</v>
      </c>
      <c r="F84" s="37"/>
      <c r="G84" s="46" t="e">
        <f t="shared" si="14"/>
        <v>#DIV/0!</v>
      </c>
      <c r="H84" s="33"/>
      <c r="I84" s="33"/>
      <c r="J84" s="33"/>
    </row>
    <row r="85" spans="1:10" ht="21.75" hidden="1" customHeight="1" x14ac:dyDescent="0.25">
      <c r="A85" s="581"/>
      <c r="B85" s="559"/>
      <c r="C85" s="577"/>
      <c r="D85" s="43"/>
      <c r="E85" s="44" t="s">
        <v>98</v>
      </c>
      <c r="F85" s="37"/>
      <c r="G85" s="46" t="e">
        <f t="shared" si="14"/>
        <v>#DIV/0!</v>
      </c>
      <c r="H85" s="33"/>
      <c r="I85" s="33"/>
      <c r="J85" s="33"/>
    </row>
    <row r="86" spans="1:10" s="81" customFormat="1" ht="22.5" hidden="1" customHeight="1" x14ac:dyDescent="0.25">
      <c r="A86" s="591" t="s">
        <v>431</v>
      </c>
      <c r="B86" s="592"/>
      <c r="C86" s="592"/>
      <c r="D86" s="592"/>
      <c r="E86" s="592"/>
      <c r="F86" s="592"/>
      <c r="G86" s="593"/>
      <c r="H86" s="334">
        <f>SUM(H80:H85)</f>
        <v>0</v>
      </c>
      <c r="I86" s="334">
        <f t="shared" ref="I86:J86" si="15">SUM(I80:I85)</f>
        <v>0</v>
      </c>
      <c r="J86" s="334">
        <f t="shared" si="15"/>
        <v>0</v>
      </c>
    </row>
    <row r="87" spans="1:10" ht="21.75" hidden="1" customHeight="1" x14ac:dyDescent="0.25">
      <c r="A87" s="579">
        <v>1</v>
      </c>
      <c r="B87" s="558">
        <v>226</v>
      </c>
      <c r="C87" s="575" t="s">
        <v>10</v>
      </c>
      <c r="D87" s="43"/>
      <c r="E87" s="44" t="s">
        <v>98</v>
      </c>
      <c r="F87" s="37"/>
      <c r="G87" s="46" t="e">
        <f t="shared" si="14"/>
        <v>#DIV/0!</v>
      </c>
      <c r="H87" s="33"/>
      <c r="I87" s="33"/>
      <c r="J87" s="33"/>
    </row>
    <row r="88" spans="1:10" ht="21.75" hidden="1" customHeight="1" x14ac:dyDescent="0.25">
      <c r="A88" s="580"/>
      <c r="B88" s="578"/>
      <c r="C88" s="576"/>
      <c r="D88" s="43"/>
      <c r="E88" s="44" t="s">
        <v>98</v>
      </c>
      <c r="F88" s="37"/>
      <c r="G88" s="46" t="e">
        <f t="shared" si="14"/>
        <v>#DIV/0!</v>
      </c>
      <c r="H88" s="33"/>
      <c r="I88" s="33"/>
      <c r="J88" s="33"/>
    </row>
    <row r="89" spans="1:10" ht="21.75" hidden="1" customHeight="1" x14ac:dyDescent="0.25">
      <c r="A89" s="580"/>
      <c r="B89" s="578"/>
      <c r="C89" s="576"/>
      <c r="D89" s="43"/>
      <c r="E89" s="44" t="s">
        <v>98</v>
      </c>
      <c r="F89" s="37"/>
      <c r="G89" s="46" t="e">
        <f>H89/F89</f>
        <v>#DIV/0!</v>
      </c>
      <c r="H89" s="33"/>
      <c r="I89" s="33"/>
      <c r="J89" s="33"/>
    </row>
    <row r="90" spans="1:10" ht="0.75" hidden="1" customHeight="1" x14ac:dyDescent="0.25">
      <c r="A90" s="580"/>
      <c r="B90" s="578"/>
      <c r="C90" s="576"/>
      <c r="D90" s="43"/>
      <c r="E90" s="44" t="s">
        <v>98</v>
      </c>
      <c r="F90" s="37"/>
      <c r="G90" s="46" t="e">
        <f t="shared" si="14"/>
        <v>#DIV/0!</v>
      </c>
      <c r="H90" s="33"/>
      <c r="I90" s="33"/>
      <c r="J90" s="33"/>
    </row>
    <row r="91" spans="1:10" ht="21.75" hidden="1" customHeight="1" x14ac:dyDescent="0.25">
      <c r="A91" s="580"/>
      <c r="B91" s="578"/>
      <c r="C91" s="576"/>
      <c r="D91" s="43"/>
      <c r="E91" s="44" t="s">
        <v>98</v>
      </c>
      <c r="F91" s="37"/>
      <c r="G91" s="46" t="e">
        <f t="shared" si="14"/>
        <v>#DIV/0!</v>
      </c>
      <c r="H91" s="33"/>
      <c r="I91" s="33"/>
      <c r="J91" s="33"/>
    </row>
    <row r="92" spans="1:10" ht="21.75" hidden="1" customHeight="1" x14ac:dyDescent="0.25">
      <c r="A92" s="580"/>
      <c r="B92" s="578"/>
      <c r="C92" s="576"/>
      <c r="D92" s="43"/>
      <c r="E92" s="44" t="s">
        <v>98</v>
      </c>
      <c r="F92" s="37"/>
      <c r="G92" s="46" t="e">
        <f t="shared" si="14"/>
        <v>#DIV/0!</v>
      </c>
      <c r="H92" s="33"/>
      <c r="I92" s="33"/>
      <c r="J92" s="33"/>
    </row>
    <row r="93" spans="1:10" ht="21.75" hidden="1" customHeight="1" x14ac:dyDescent="0.25">
      <c r="A93" s="581"/>
      <c r="B93" s="559"/>
      <c r="C93" s="577"/>
      <c r="D93" s="43"/>
      <c r="E93" s="44" t="s">
        <v>98</v>
      </c>
      <c r="F93" s="37"/>
      <c r="G93" s="46" t="e">
        <f t="shared" si="14"/>
        <v>#DIV/0!</v>
      </c>
      <c r="H93" s="33"/>
      <c r="I93" s="33"/>
      <c r="J93" s="33"/>
    </row>
    <row r="94" spans="1:10" s="81" customFormat="1" ht="22.5" hidden="1" customHeight="1" x14ac:dyDescent="0.25">
      <c r="A94" s="591" t="s">
        <v>432</v>
      </c>
      <c r="B94" s="592"/>
      <c r="C94" s="592"/>
      <c r="D94" s="592"/>
      <c r="E94" s="592"/>
      <c r="F94" s="592"/>
      <c r="G94" s="593"/>
      <c r="H94" s="334">
        <f>SUM(H87:H93)</f>
        <v>0</v>
      </c>
      <c r="I94" s="334">
        <f t="shared" ref="I94:J94" si="16">SUM(I87:I93)</f>
        <v>0</v>
      </c>
      <c r="J94" s="334">
        <f t="shared" si="16"/>
        <v>0</v>
      </c>
    </row>
    <row r="95" spans="1:10" s="81" customFormat="1" ht="22.5" hidden="1" customHeight="1" x14ac:dyDescent="0.25">
      <c r="A95" s="486" t="s">
        <v>39</v>
      </c>
      <c r="B95" s="487"/>
      <c r="C95" s="487"/>
      <c r="D95" s="487"/>
      <c r="E95" s="487"/>
      <c r="F95" s="487"/>
      <c r="G95" s="488"/>
      <c r="H95" s="65">
        <f>H94+H86</f>
        <v>0</v>
      </c>
      <c r="I95" s="65">
        <f t="shared" ref="I95:J95" si="17">I94+I86</f>
        <v>0</v>
      </c>
      <c r="J95" s="65">
        <f t="shared" si="17"/>
        <v>0</v>
      </c>
    </row>
    <row r="96" spans="1:10" s="81" customFormat="1" hidden="1" x14ac:dyDescent="0.25">
      <c r="A96" s="335"/>
      <c r="B96" s="335"/>
      <c r="C96" s="335"/>
      <c r="D96" s="335"/>
      <c r="E96" s="335"/>
      <c r="F96" s="335"/>
      <c r="G96" s="335"/>
    </row>
    <row r="97" spans="1:10" s="81" customFormat="1" ht="30.75" hidden="1" customHeight="1" x14ac:dyDescent="0.25">
      <c r="A97" s="594" t="s">
        <v>433</v>
      </c>
      <c r="B97" s="594"/>
      <c r="C97" s="594"/>
      <c r="D97" s="594"/>
      <c r="E97" s="594"/>
      <c r="F97" s="594"/>
      <c r="G97" s="594"/>
      <c r="H97" s="594"/>
      <c r="I97" s="594"/>
      <c r="J97" s="594"/>
    </row>
    <row r="98" spans="1:10" s="81" customFormat="1" ht="21.75" hidden="1" customHeight="1" x14ac:dyDescent="0.25">
      <c r="A98" s="472" t="s">
        <v>108</v>
      </c>
      <c r="B98" s="480" t="s">
        <v>0</v>
      </c>
      <c r="C98" s="480" t="s">
        <v>107</v>
      </c>
      <c r="D98" s="483" t="s">
        <v>81</v>
      </c>
      <c r="E98" s="480" t="s">
        <v>86</v>
      </c>
      <c r="F98" s="481" t="s">
        <v>35</v>
      </c>
      <c r="G98" s="482" t="s">
        <v>114</v>
      </c>
      <c r="H98" s="483" t="s">
        <v>106</v>
      </c>
      <c r="I98" s="483"/>
      <c r="J98" s="483"/>
    </row>
    <row r="99" spans="1:10" s="81" customFormat="1" ht="29.25" hidden="1" customHeight="1" x14ac:dyDescent="0.25">
      <c r="A99" s="473"/>
      <c r="B99" s="480"/>
      <c r="C99" s="480"/>
      <c r="D99" s="483"/>
      <c r="E99" s="480"/>
      <c r="F99" s="481"/>
      <c r="G99" s="482"/>
      <c r="H99" s="79">
        <f>H14</f>
        <v>2020</v>
      </c>
      <c r="I99" s="79">
        <f t="shared" ref="I99:J99" si="18">I14</f>
        <v>2021</v>
      </c>
      <c r="J99" s="79">
        <f t="shared" si="18"/>
        <v>2022</v>
      </c>
    </row>
    <row r="100" spans="1:10" ht="45" hidden="1" x14ac:dyDescent="0.25">
      <c r="A100" s="260">
        <v>1</v>
      </c>
      <c r="B100" s="331">
        <v>225</v>
      </c>
      <c r="C100" s="336" t="s">
        <v>36</v>
      </c>
      <c r="D100" s="45"/>
      <c r="E100" s="44" t="s">
        <v>98</v>
      </c>
      <c r="F100" s="37"/>
      <c r="G100" s="46" t="e">
        <f>H100/F100</f>
        <v>#DIV/0!</v>
      </c>
      <c r="H100" s="33"/>
      <c r="I100" s="33"/>
      <c r="J100" s="33"/>
    </row>
    <row r="101" spans="1:10" ht="21.75" hidden="1" customHeight="1" x14ac:dyDescent="0.25">
      <c r="A101" s="260"/>
      <c r="B101" s="331">
        <v>226</v>
      </c>
      <c r="C101" s="336" t="s">
        <v>10</v>
      </c>
      <c r="D101" s="45"/>
      <c r="E101" s="44" t="s">
        <v>98</v>
      </c>
      <c r="F101" s="37"/>
      <c r="G101" s="46" t="e">
        <f t="shared" ref="G101:G103" si="19">H101/F101</f>
        <v>#DIV/0!</v>
      </c>
      <c r="H101" s="33"/>
      <c r="I101" s="33"/>
      <c r="J101" s="33"/>
    </row>
    <row r="102" spans="1:10" ht="15.75" hidden="1" x14ac:dyDescent="0.25">
      <c r="A102" s="260"/>
      <c r="B102" s="266"/>
      <c r="C102" s="47"/>
      <c r="D102" s="45"/>
      <c r="E102" s="44" t="s">
        <v>98</v>
      </c>
      <c r="F102" s="37"/>
      <c r="G102" s="46" t="e">
        <f t="shared" si="19"/>
        <v>#DIV/0!</v>
      </c>
      <c r="H102" s="33"/>
      <c r="I102" s="33"/>
      <c r="J102" s="33"/>
    </row>
    <row r="103" spans="1:10" ht="30" hidden="1" x14ac:dyDescent="0.25">
      <c r="A103" s="260"/>
      <c r="B103" s="331">
        <v>310</v>
      </c>
      <c r="C103" s="336" t="s">
        <v>435</v>
      </c>
      <c r="D103" s="45"/>
      <c r="E103" s="44" t="s">
        <v>98</v>
      </c>
      <c r="F103" s="37"/>
      <c r="G103" s="46" t="e">
        <f t="shared" si="19"/>
        <v>#DIV/0!</v>
      </c>
      <c r="H103" s="33"/>
      <c r="I103" s="33"/>
      <c r="J103" s="33"/>
    </row>
    <row r="104" spans="1:10" s="81" customFormat="1" ht="21.75" hidden="1" customHeight="1" x14ac:dyDescent="0.25">
      <c r="A104" s="486" t="s">
        <v>434</v>
      </c>
      <c r="B104" s="487"/>
      <c r="C104" s="487"/>
      <c r="D104" s="487"/>
      <c r="E104" s="487"/>
      <c r="F104" s="487"/>
      <c r="G104" s="488"/>
      <c r="H104" s="65">
        <f>SUM(H100:H103)</f>
        <v>0</v>
      </c>
      <c r="I104" s="65">
        <f t="shared" ref="I104:J104" si="20">SUM(I100:I103)</f>
        <v>0</v>
      </c>
      <c r="J104" s="65">
        <f t="shared" si="20"/>
        <v>0</v>
      </c>
    </row>
    <row r="105" spans="1:10" s="81" customFormat="1" hidden="1" x14ac:dyDescent="0.25"/>
    <row r="106" spans="1:10" s="81" customFormat="1" ht="21.95" customHeight="1" x14ac:dyDescent="0.25">
      <c r="A106" s="526" t="s">
        <v>115</v>
      </c>
      <c r="B106" s="526"/>
      <c r="C106" s="526"/>
      <c r="D106" s="526"/>
      <c r="E106" s="526"/>
      <c r="F106" s="526"/>
      <c r="G106" s="526"/>
      <c r="H106" s="526"/>
      <c r="I106" s="526"/>
      <c r="J106" s="634"/>
    </row>
    <row r="107" spans="1:10" s="81" customFormat="1" ht="0.75" customHeight="1" x14ac:dyDescent="0.25">
      <c r="B107" s="471" t="s">
        <v>40</v>
      </c>
      <c r="C107" s="471"/>
      <c r="D107" s="471"/>
      <c r="E107" s="471"/>
      <c r="F107" s="471"/>
      <c r="G107" s="471"/>
      <c r="H107" s="471"/>
      <c r="I107" s="471"/>
      <c r="J107" s="471"/>
    </row>
    <row r="108" spans="1:10" s="81" customFormat="1" ht="21.75" hidden="1" customHeight="1" x14ac:dyDescent="0.25">
      <c r="A108" s="480" t="s">
        <v>108</v>
      </c>
      <c r="B108" s="483" t="s">
        <v>116</v>
      </c>
      <c r="C108" s="483"/>
      <c r="D108" s="483"/>
      <c r="E108" s="481" t="s">
        <v>94</v>
      </c>
      <c r="F108" s="481" t="s">
        <v>95</v>
      </c>
      <c r="G108" s="482" t="s">
        <v>117</v>
      </c>
      <c r="H108" s="483" t="s">
        <v>106</v>
      </c>
      <c r="I108" s="483"/>
      <c r="J108" s="483"/>
    </row>
    <row r="109" spans="1:10" s="81" customFormat="1" ht="27.75" hidden="1" customHeight="1" x14ac:dyDescent="0.25">
      <c r="A109" s="480"/>
      <c r="B109" s="483"/>
      <c r="C109" s="483"/>
      <c r="D109" s="483"/>
      <c r="E109" s="481"/>
      <c r="F109" s="481"/>
      <c r="G109" s="482"/>
      <c r="H109" s="79">
        <f>H14</f>
        <v>2020</v>
      </c>
      <c r="I109" s="79">
        <f t="shared" ref="I109:J109" si="21">I14</f>
        <v>2021</v>
      </c>
      <c r="J109" s="79">
        <f t="shared" si="21"/>
        <v>2022</v>
      </c>
    </row>
    <row r="110" spans="1:10" s="81" customFormat="1" ht="15.75" hidden="1" customHeight="1" x14ac:dyDescent="0.25">
      <c r="A110" s="338">
        <v>1</v>
      </c>
      <c r="B110" s="465">
        <v>2</v>
      </c>
      <c r="C110" s="465"/>
      <c r="D110" s="465"/>
      <c r="E110" s="339">
        <v>3</v>
      </c>
      <c r="F110" s="339">
        <v>4</v>
      </c>
      <c r="G110" s="339">
        <v>5</v>
      </c>
      <c r="H110" s="340">
        <v>6</v>
      </c>
      <c r="I110" s="340">
        <v>7</v>
      </c>
      <c r="J110" s="340">
        <v>8</v>
      </c>
    </row>
    <row r="111" spans="1:10" ht="31.5" hidden="1" customHeight="1" x14ac:dyDescent="0.25">
      <c r="A111" s="263"/>
      <c r="B111" s="528"/>
      <c r="C111" s="529"/>
      <c r="D111" s="530"/>
      <c r="E111" s="37"/>
      <c r="F111" s="37"/>
      <c r="G111" s="33" t="e">
        <f>H111/F111/E111</f>
        <v>#DIV/0!</v>
      </c>
      <c r="H111" s="33"/>
      <c r="I111" s="33"/>
      <c r="J111" s="33"/>
    </row>
    <row r="112" spans="1:10" ht="16.5" hidden="1" customHeight="1" x14ac:dyDescent="0.25">
      <c r="A112" s="263"/>
      <c r="B112" s="631"/>
      <c r="C112" s="632"/>
      <c r="D112" s="633"/>
      <c r="E112" s="37"/>
      <c r="F112" s="37"/>
      <c r="G112" s="33" t="e">
        <f>H112/F112/E112</f>
        <v>#DIV/0!</v>
      </c>
      <c r="H112" s="33"/>
      <c r="I112" s="33"/>
      <c r="J112" s="33"/>
    </row>
    <row r="113" spans="1:10" ht="16.5" hidden="1" customHeight="1" x14ac:dyDescent="0.25">
      <c r="A113" s="263"/>
      <c r="B113" s="631"/>
      <c r="C113" s="632"/>
      <c r="D113" s="633"/>
      <c r="E113" s="37"/>
      <c r="F113" s="37"/>
      <c r="G113" s="33" t="e">
        <f t="shared" ref="G113:G120" si="22">H113/F113/E113</f>
        <v>#DIV/0!</v>
      </c>
      <c r="H113" s="33"/>
      <c r="I113" s="33"/>
      <c r="J113" s="33"/>
    </row>
    <row r="114" spans="1:10" ht="16.5" hidden="1" customHeight="1" x14ac:dyDescent="0.25">
      <c r="A114" s="263"/>
      <c r="B114" s="631"/>
      <c r="C114" s="632"/>
      <c r="D114" s="633"/>
      <c r="E114" s="37"/>
      <c r="F114" s="37"/>
      <c r="G114" s="33" t="e">
        <f t="shared" si="22"/>
        <v>#DIV/0!</v>
      </c>
      <c r="H114" s="33"/>
      <c r="I114" s="33"/>
      <c r="J114" s="33"/>
    </row>
    <row r="115" spans="1:10" ht="16.5" hidden="1" customHeight="1" x14ac:dyDescent="0.25">
      <c r="A115" s="263"/>
      <c r="B115" s="631"/>
      <c r="C115" s="632"/>
      <c r="D115" s="633"/>
      <c r="E115" s="37"/>
      <c r="F115" s="37"/>
      <c r="G115" s="33" t="e">
        <f t="shared" si="22"/>
        <v>#DIV/0!</v>
      </c>
      <c r="H115" s="33"/>
      <c r="I115" s="33"/>
      <c r="J115" s="33"/>
    </row>
    <row r="116" spans="1:10" ht="16.5" hidden="1" customHeight="1" x14ac:dyDescent="0.25">
      <c r="A116" s="263"/>
      <c r="B116" s="631"/>
      <c r="C116" s="632"/>
      <c r="D116" s="633"/>
      <c r="E116" s="37"/>
      <c r="F116" s="37"/>
      <c r="G116" s="33" t="e">
        <f t="shared" si="22"/>
        <v>#DIV/0!</v>
      </c>
      <c r="H116" s="33"/>
      <c r="I116" s="33"/>
      <c r="J116" s="33"/>
    </row>
    <row r="117" spans="1:10" ht="16.5" hidden="1" customHeight="1" x14ac:dyDescent="0.25">
      <c r="A117" s="263"/>
      <c r="B117" s="631"/>
      <c r="C117" s="632"/>
      <c r="D117" s="633"/>
      <c r="E117" s="37"/>
      <c r="F117" s="37"/>
      <c r="G117" s="33" t="e">
        <f t="shared" si="22"/>
        <v>#DIV/0!</v>
      </c>
      <c r="H117" s="33"/>
      <c r="I117" s="33"/>
      <c r="J117" s="33"/>
    </row>
    <row r="118" spans="1:10" ht="16.5" hidden="1" customHeight="1" x14ac:dyDescent="0.25">
      <c r="A118" s="263"/>
      <c r="B118" s="631"/>
      <c r="C118" s="632"/>
      <c r="D118" s="633"/>
      <c r="E118" s="37"/>
      <c r="F118" s="37"/>
      <c r="G118" s="33" t="e">
        <f t="shared" si="22"/>
        <v>#DIV/0!</v>
      </c>
      <c r="H118" s="33"/>
      <c r="I118" s="33"/>
      <c r="J118" s="33"/>
    </row>
    <row r="119" spans="1:10" ht="16.5" hidden="1" customHeight="1" x14ac:dyDescent="0.25">
      <c r="A119" s="263"/>
      <c r="B119" s="631"/>
      <c r="C119" s="632"/>
      <c r="D119" s="633"/>
      <c r="E119" s="37"/>
      <c r="F119" s="37"/>
      <c r="G119" s="33" t="e">
        <f t="shared" si="22"/>
        <v>#DIV/0!</v>
      </c>
      <c r="H119" s="33"/>
      <c r="I119" s="33"/>
      <c r="J119" s="33"/>
    </row>
    <row r="120" spans="1:10" ht="16.5" hidden="1" customHeight="1" x14ac:dyDescent="0.25">
      <c r="A120" s="263"/>
      <c r="B120" s="631"/>
      <c r="C120" s="632"/>
      <c r="D120" s="633"/>
      <c r="E120" s="37"/>
      <c r="F120" s="37"/>
      <c r="G120" s="33" t="e">
        <f t="shared" si="22"/>
        <v>#DIV/0!</v>
      </c>
      <c r="H120" s="33"/>
      <c r="I120" s="33"/>
      <c r="J120" s="33"/>
    </row>
    <row r="121" spans="1:10" s="81" customFormat="1" ht="21.75" hidden="1" customHeight="1" x14ac:dyDescent="0.25">
      <c r="A121" s="486" t="s">
        <v>49</v>
      </c>
      <c r="B121" s="487"/>
      <c r="C121" s="487"/>
      <c r="D121" s="487"/>
      <c r="E121" s="487"/>
      <c r="F121" s="487"/>
      <c r="G121" s="488"/>
      <c r="H121" s="65">
        <f>SUM(H111:H120)</f>
        <v>0</v>
      </c>
      <c r="I121" s="65">
        <f t="shared" ref="I121:J121" si="23">SUM(I111:I120)</f>
        <v>0</v>
      </c>
      <c r="J121" s="65">
        <f t="shared" si="23"/>
        <v>0</v>
      </c>
    </row>
    <row r="122" spans="1:10" s="81" customFormat="1" hidden="1" x14ac:dyDescent="0.25"/>
    <row r="123" spans="1:10" s="81" customFormat="1" ht="21.75" hidden="1" customHeight="1" x14ac:dyDescent="0.25">
      <c r="B123" s="471" t="s">
        <v>50</v>
      </c>
      <c r="C123" s="471"/>
      <c r="D123" s="471"/>
      <c r="E123" s="471"/>
      <c r="F123" s="471"/>
      <c r="G123" s="471"/>
      <c r="H123" s="471"/>
      <c r="I123" s="471"/>
      <c r="J123" s="471"/>
    </row>
    <row r="124" spans="1:10" s="81" customFormat="1" ht="21.75" hidden="1" customHeight="1" x14ac:dyDescent="0.25">
      <c r="A124" s="480" t="s">
        <v>108</v>
      </c>
      <c r="B124" s="483" t="s">
        <v>81</v>
      </c>
      <c r="C124" s="483"/>
      <c r="D124" s="483"/>
      <c r="E124" s="481" t="s">
        <v>51</v>
      </c>
      <c r="F124" s="481" t="s">
        <v>118</v>
      </c>
      <c r="G124" s="517" t="s">
        <v>119</v>
      </c>
      <c r="H124" s="483" t="s">
        <v>106</v>
      </c>
      <c r="I124" s="483"/>
      <c r="J124" s="483"/>
    </row>
    <row r="125" spans="1:10" s="81" customFormat="1" ht="34.5" hidden="1" customHeight="1" x14ac:dyDescent="0.25">
      <c r="A125" s="480"/>
      <c r="B125" s="483"/>
      <c r="C125" s="483"/>
      <c r="D125" s="483"/>
      <c r="E125" s="481"/>
      <c r="F125" s="481"/>
      <c r="G125" s="517"/>
      <c r="H125" s="79">
        <f>H14</f>
        <v>2020</v>
      </c>
      <c r="I125" s="79">
        <f t="shared" ref="I125:J125" si="24">I14</f>
        <v>2021</v>
      </c>
      <c r="J125" s="79">
        <f t="shared" si="24"/>
        <v>2022</v>
      </c>
    </row>
    <row r="126" spans="1:10" s="81" customFormat="1" ht="15.75" hidden="1" customHeight="1" x14ac:dyDescent="0.25">
      <c r="A126" s="338">
        <v>1</v>
      </c>
      <c r="B126" s="465">
        <v>2</v>
      </c>
      <c r="C126" s="465"/>
      <c r="D126" s="465"/>
      <c r="E126" s="339">
        <v>3</v>
      </c>
      <c r="F126" s="339">
        <v>4</v>
      </c>
      <c r="G126" s="339">
        <v>5</v>
      </c>
      <c r="H126" s="340">
        <v>6</v>
      </c>
      <c r="I126" s="340">
        <v>7</v>
      </c>
      <c r="J126" s="340">
        <v>8</v>
      </c>
    </row>
    <row r="127" spans="1:10" ht="16.5" hidden="1" customHeight="1" x14ac:dyDescent="0.25">
      <c r="A127" s="71">
        <v>1</v>
      </c>
      <c r="B127" s="518" t="s">
        <v>52</v>
      </c>
      <c r="C127" s="519"/>
      <c r="D127" s="520"/>
      <c r="E127" s="366" t="s">
        <v>120</v>
      </c>
      <c r="F127" s="37"/>
      <c r="G127" s="38"/>
      <c r="H127" s="33"/>
      <c r="I127" s="33"/>
      <c r="J127" s="33"/>
    </row>
    <row r="128" spans="1:10" ht="16.5" hidden="1" customHeight="1" x14ac:dyDescent="0.25">
      <c r="A128" s="71">
        <v>2</v>
      </c>
      <c r="B128" s="518" t="s">
        <v>53</v>
      </c>
      <c r="C128" s="519"/>
      <c r="D128" s="520"/>
      <c r="E128" s="37"/>
      <c r="F128" s="33" t="e">
        <f>H128/E128/G128</f>
        <v>#DIV/0!</v>
      </c>
      <c r="G128" s="38"/>
      <c r="H128" s="33"/>
      <c r="I128" s="33"/>
      <c r="J128" s="33"/>
    </row>
    <row r="129" spans="1:10" ht="33" hidden="1" customHeight="1" x14ac:dyDescent="0.25">
      <c r="A129" s="71">
        <v>3</v>
      </c>
      <c r="B129" s="523" t="s">
        <v>9</v>
      </c>
      <c r="C129" s="524"/>
      <c r="D129" s="525"/>
      <c r="E129" s="37"/>
      <c r="F129" s="33" t="e">
        <f>H129/E129/G129</f>
        <v>#DIV/0!</v>
      </c>
      <c r="G129" s="38"/>
      <c r="H129" s="33"/>
      <c r="I129" s="33"/>
      <c r="J129" s="33"/>
    </row>
    <row r="130" spans="1:10" s="81" customFormat="1" ht="21.75" hidden="1" customHeight="1" x14ac:dyDescent="0.25">
      <c r="A130" s="486" t="s">
        <v>54</v>
      </c>
      <c r="B130" s="487"/>
      <c r="C130" s="487"/>
      <c r="D130" s="487"/>
      <c r="E130" s="487"/>
      <c r="F130" s="487"/>
      <c r="G130" s="488"/>
      <c r="H130" s="65">
        <f>SUM(H127:H129)</f>
        <v>0</v>
      </c>
      <c r="I130" s="65">
        <f>SUM(I127:I129)</f>
        <v>0</v>
      </c>
      <c r="J130" s="65">
        <f>SUM(J127:J129)</f>
        <v>0</v>
      </c>
    </row>
    <row r="131" spans="1:10" s="81" customFormat="1" hidden="1" x14ac:dyDescent="0.25"/>
    <row r="132" spans="1:10" s="81" customFormat="1" ht="21.75" hidden="1" customHeight="1" x14ac:dyDescent="0.25">
      <c r="B132" s="471" t="s">
        <v>121</v>
      </c>
      <c r="C132" s="471"/>
      <c r="D132" s="471"/>
      <c r="E132" s="471"/>
      <c r="F132" s="471"/>
      <c r="G132" s="471"/>
      <c r="H132" s="471"/>
      <c r="I132" s="471"/>
      <c r="J132" s="471"/>
    </row>
    <row r="133" spans="1:10" s="81" customFormat="1" ht="21.75" hidden="1" customHeight="1" x14ac:dyDescent="0.25">
      <c r="A133" s="480" t="s">
        <v>108</v>
      </c>
      <c r="B133" s="483" t="s">
        <v>81</v>
      </c>
      <c r="C133" s="483"/>
      <c r="D133" s="483"/>
      <c r="E133" s="480" t="s">
        <v>86</v>
      </c>
      <c r="F133" s="482" t="s">
        <v>82</v>
      </c>
      <c r="G133" s="482" t="s">
        <v>89</v>
      </c>
      <c r="H133" s="483" t="s">
        <v>106</v>
      </c>
      <c r="I133" s="483"/>
      <c r="J133" s="483"/>
    </row>
    <row r="134" spans="1:10" s="81" customFormat="1" ht="29.25" hidden="1" customHeight="1" x14ac:dyDescent="0.25">
      <c r="A134" s="480"/>
      <c r="B134" s="483"/>
      <c r="C134" s="483"/>
      <c r="D134" s="483"/>
      <c r="E134" s="480"/>
      <c r="F134" s="482"/>
      <c r="G134" s="482"/>
      <c r="H134" s="79">
        <f>H14</f>
        <v>2020</v>
      </c>
      <c r="I134" s="79">
        <f t="shared" ref="I134:J134" si="25">I14</f>
        <v>2021</v>
      </c>
      <c r="J134" s="79">
        <f t="shared" si="25"/>
        <v>2022</v>
      </c>
    </row>
    <row r="135" spans="1:10" s="81" customFormat="1" ht="15.75" hidden="1" customHeight="1" x14ac:dyDescent="0.25">
      <c r="A135" s="338">
        <v>1</v>
      </c>
      <c r="B135" s="465">
        <v>2</v>
      </c>
      <c r="C135" s="465"/>
      <c r="D135" s="465"/>
      <c r="E135" s="339">
        <v>3</v>
      </c>
      <c r="F135" s="339">
        <v>4</v>
      </c>
      <c r="G135" s="339">
        <v>5</v>
      </c>
      <c r="H135" s="340">
        <v>6</v>
      </c>
      <c r="I135" s="340">
        <v>7</v>
      </c>
      <c r="J135" s="340">
        <v>8</v>
      </c>
    </row>
    <row r="136" spans="1:10" ht="22.5" hidden="1" customHeight="1" x14ac:dyDescent="0.25">
      <c r="A136" s="71">
        <v>1</v>
      </c>
      <c r="B136" s="518" t="s">
        <v>55</v>
      </c>
      <c r="C136" s="519"/>
      <c r="D136" s="520"/>
      <c r="E136" s="336" t="s">
        <v>56</v>
      </c>
      <c r="F136" s="33" t="e">
        <f>H136/G136</f>
        <v>#DIV/0!</v>
      </c>
      <c r="G136" s="33"/>
      <c r="H136" s="33"/>
      <c r="I136" s="33"/>
      <c r="J136" s="33"/>
    </row>
    <row r="137" spans="1:10" ht="22.5" hidden="1" customHeight="1" x14ac:dyDescent="0.25">
      <c r="A137" s="71">
        <v>2</v>
      </c>
      <c r="B137" s="518" t="s">
        <v>122</v>
      </c>
      <c r="C137" s="519"/>
      <c r="D137" s="520"/>
      <c r="E137" s="336" t="s">
        <v>57</v>
      </c>
      <c r="F137" s="33" t="e">
        <f t="shared" ref="F137:F139" si="26">H137/G137</f>
        <v>#DIV/0!</v>
      </c>
      <c r="G137" s="33"/>
      <c r="H137" s="33"/>
      <c r="I137" s="33"/>
      <c r="J137" s="33"/>
    </row>
    <row r="138" spans="1:10" ht="22.5" hidden="1" customHeight="1" x14ac:dyDescent="0.25">
      <c r="A138" s="71">
        <v>3</v>
      </c>
      <c r="B138" s="518" t="s">
        <v>58</v>
      </c>
      <c r="C138" s="519"/>
      <c r="D138" s="520"/>
      <c r="E138" s="336" t="s">
        <v>57</v>
      </c>
      <c r="F138" s="33" t="e">
        <f t="shared" si="26"/>
        <v>#DIV/0!</v>
      </c>
      <c r="G138" s="33"/>
      <c r="H138" s="33"/>
      <c r="I138" s="33"/>
      <c r="J138" s="33"/>
    </row>
    <row r="139" spans="1:10" ht="22.5" hidden="1" customHeight="1" x14ac:dyDescent="0.25">
      <c r="A139" s="71">
        <v>4</v>
      </c>
      <c r="B139" s="510" t="s">
        <v>59</v>
      </c>
      <c r="C139" s="511"/>
      <c r="D139" s="512"/>
      <c r="E139" s="341" t="s">
        <v>60</v>
      </c>
      <c r="F139" s="33" t="e">
        <f t="shared" si="26"/>
        <v>#DIV/0!</v>
      </c>
      <c r="G139" s="33"/>
      <c r="H139" s="33"/>
      <c r="I139" s="33"/>
      <c r="J139" s="33"/>
    </row>
    <row r="140" spans="1:10" s="81" customFormat="1" ht="21.75" hidden="1" customHeight="1" x14ac:dyDescent="0.25">
      <c r="A140" s="486" t="s">
        <v>61</v>
      </c>
      <c r="B140" s="487"/>
      <c r="C140" s="487"/>
      <c r="D140" s="487"/>
      <c r="E140" s="487"/>
      <c r="F140" s="487"/>
      <c r="G140" s="488"/>
      <c r="H140" s="65">
        <f>SUM(H136:H139)</f>
        <v>0</v>
      </c>
      <c r="I140" s="65">
        <f>SUM(I136:I139)</f>
        <v>0</v>
      </c>
      <c r="J140" s="65">
        <f>SUM(J136:J139)</f>
        <v>0</v>
      </c>
    </row>
    <row r="141" spans="1:10" s="81" customFormat="1" hidden="1" x14ac:dyDescent="0.25"/>
    <row r="142" spans="1:10" s="81" customFormat="1" ht="0.75" hidden="1" customHeight="1" x14ac:dyDescent="0.25">
      <c r="B142" s="471" t="s">
        <v>123</v>
      </c>
      <c r="C142" s="471"/>
      <c r="D142" s="471"/>
      <c r="E142" s="471"/>
      <c r="F142" s="471"/>
      <c r="G142" s="471"/>
      <c r="H142" s="471"/>
      <c r="I142" s="471"/>
      <c r="J142" s="471"/>
    </row>
    <row r="143" spans="1:10" s="81" customFormat="1" ht="22.5" hidden="1" customHeight="1" x14ac:dyDescent="0.25">
      <c r="A143" s="480" t="s">
        <v>108</v>
      </c>
      <c r="B143" s="483" t="s">
        <v>81</v>
      </c>
      <c r="C143" s="483"/>
      <c r="D143" s="483"/>
      <c r="E143" s="481" t="s">
        <v>125</v>
      </c>
      <c r="F143" s="521" t="s">
        <v>90</v>
      </c>
      <c r="G143" s="521" t="s">
        <v>126</v>
      </c>
      <c r="H143" s="483" t="s">
        <v>106</v>
      </c>
      <c r="I143" s="483"/>
      <c r="J143" s="483"/>
    </row>
    <row r="144" spans="1:10" s="81" customFormat="1" ht="22.5" hidden="1" customHeight="1" x14ac:dyDescent="0.25">
      <c r="A144" s="480"/>
      <c r="B144" s="483"/>
      <c r="C144" s="483"/>
      <c r="D144" s="483"/>
      <c r="E144" s="481"/>
      <c r="F144" s="521"/>
      <c r="G144" s="521"/>
      <c r="H144" s="79">
        <f>H14</f>
        <v>2020</v>
      </c>
      <c r="I144" s="79">
        <f t="shared" ref="I144:J144" si="27">I14</f>
        <v>2021</v>
      </c>
      <c r="J144" s="79">
        <f t="shared" si="27"/>
        <v>2022</v>
      </c>
    </row>
    <row r="145" spans="1:10" s="81" customFormat="1" ht="15.75" hidden="1" customHeight="1" x14ac:dyDescent="0.25">
      <c r="A145" s="338">
        <v>1</v>
      </c>
      <c r="B145" s="465">
        <v>2</v>
      </c>
      <c r="C145" s="465"/>
      <c r="D145" s="465"/>
      <c r="E145" s="339">
        <v>3</v>
      </c>
      <c r="F145" s="339">
        <v>4</v>
      </c>
      <c r="G145" s="339">
        <v>5</v>
      </c>
      <c r="H145" s="340">
        <v>6</v>
      </c>
      <c r="I145" s="340">
        <v>7</v>
      </c>
      <c r="J145" s="340">
        <v>8</v>
      </c>
    </row>
    <row r="146" spans="1:10" ht="20.25" hidden="1" customHeight="1" x14ac:dyDescent="0.25">
      <c r="A146" s="71">
        <v>1</v>
      </c>
      <c r="B146" s="518" t="s">
        <v>62</v>
      </c>
      <c r="C146" s="519"/>
      <c r="D146" s="520"/>
      <c r="E146" s="48"/>
      <c r="F146" s="33" t="e">
        <f>H146/G146</f>
        <v>#DIV/0!</v>
      </c>
      <c r="G146" s="33"/>
      <c r="H146" s="33"/>
      <c r="I146" s="33"/>
      <c r="J146" s="33"/>
    </row>
    <row r="147" spans="1:10" ht="20.25" hidden="1" customHeight="1" x14ac:dyDescent="0.25">
      <c r="A147" s="71">
        <v>2</v>
      </c>
      <c r="B147" s="518" t="s">
        <v>124</v>
      </c>
      <c r="C147" s="519"/>
      <c r="D147" s="520"/>
      <c r="E147" s="48"/>
      <c r="F147" s="33" t="e">
        <f t="shared" ref="F147" si="28">H147/G147</f>
        <v>#DIV/0!</v>
      </c>
      <c r="G147" s="33"/>
      <c r="H147" s="33"/>
      <c r="I147" s="33"/>
      <c r="J147" s="33"/>
    </row>
    <row r="148" spans="1:10" s="81" customFormat="1" ht="21.75" hidden="1" customHeight="1" x14ac:dyDescent="0.25">
      <c r="A148" s="486" t="s">
        <v>63</v>
      </c>
      <c r="B148" s="487"/>
      <c r="C148" s="487"/>
      <c r="D148" s="487"/>
      <c r="E148" s="487"/>
      <c r="F148" s="487"/>
      <c r="G148" s="488"/>
      <c r="H148" s="65">
        <f>SUM(H146:H147)</f>
        <v>0</v>
      </c>
      <c r="I148" s="65">
        <f>SUM(I146:I147)</f>
        <v>0</v>
      </c>
      <c r="J148" s="65">
        <f>SUM(J146:J147)</f>
        <v>0</v>
      </c>
    </row>
    <row r="149" spans="1:10" s="81" customFormat="1" x14ac:dyDescent="0.25"/>
    <row r="150" spans="1:10" s="81" customFormat="1" ht="21.95" customHeight="1" x14ac:dyDescent="0.25">
      <c r="B150" s="471" t="s">
        <v>141</v>
      </c>
      <c r="C150" s="471"/>
      <c r="D150" s="471"/>
      <c r="E150" s="471"/>
      <c r="F150" s="471"/>
      <c r="G150" s="471"/>
      <c r="H150" s="471"/>
      <c r="I150" s="471"/>
      <c r="J150" s="471"/>
    </row>
    <row r="151" spans="1:10" s="81" customFormat="1" ht="23.1" customHeight="1" x14ac:dyDescent="0.25">
      <c r="A151" s="472" t="s">
        <v>108</v>
      </c>
      <c r="B151" s="474" t="s">
        <v>81</v>
      </c>
      <c r="C151" s="475"/>
      <c r="D151" s="476"/>
      <c r="E151" s="480" t="s">
        <v>86</v>
      </c>
      <c r="F151" s="481" t="s">
        <v>35</v>
      </c>
      <c r="G151" s="482" t="s">
        <v>114</v>
      </c>
      <c r="H151" s="483" t="s">
        <v>106</v>
      </c>
      <c r="I151" s="483"/>
      <c r="J151" s="483"/>
    </row>
    <row r="152" spans="1:10" s="81" customFormat="1" ht="23.1" customHeight="1" x14ac:dyDescent="0.25">
      <c r="A152" s="473"/>
      <c r="B152" s="477"/>
      <c r="C152" s="478"/>
      <c r="D152" s="479"/>
      <c r="E152" s="480"/>
      <c r="F152" s="481"/>
      <c r="G152" s="482"/>
      <c r="H152" s="79">
        <f>H14</f>
        <v>2020</v>
      </c>
      <c r="I152" s="79">
        <f t="shared" ref="I152:J152" si="29">I14</f>
        <v>2021</v>
      </c>
      <c r="J152" s="79">
        <f t="shared" si="29"/>
        <v>2022</v>
      </c>
    </row>
    <row r="153" spans="1:10" s="81" customFormat="1" ht="12.75" customHeight="1" x14ac:dyDescent="0.25">
      <c r="A153" s="338">
        <v>1</v>
      </c>
      <c r="B153" s="465">
        <v>2</v>
      </c>
      <c r="C153" s="465"/>
      <c r="D153" s="465"/>
      <c r="E153" s="339">
        <v>3</v>
      </c>
      <c r="F153" s="339">
        <v>4</v>
      </c>
      <c r="G153" s="339">
        <v>5</v>
      </c>
      <c r="H153" s="340">
        <v>6</v>
      </c>
      <c r="I153" s="340">
        <v>7</v>
      </c>
      <c r="J153" s="340">
        <v>8</v>
      </c>
    </row>
    <row r="154" spans="1:10" s="81" customFormat="1" ht="30.75" hidden="1" customHeight="1" x14ac:dyDescent="0.25">
      <c r="A154" s="66">
        <v>1</v>
      </c>
      <c r="B154" s="507" t="s">
        <v>64</v>
      </c>
      <c r="C154" s="508"/>
      <c r="D154" s="509"/>
      <c r="E154" s="67" t="s">
        <v>120</v>
      </c>
      <c r="F154" s="68" t="s">
        <v>120</v>
      </c>
      <c r="G154" s="69" t="s">
        <v>120</v>
      </c>
      <c r="H154" s="70">
        <f>SUM(H155:H165)</f>
        <v>0</v>
      </c>
      <c r="I154" s="70">
        <f t="shared" ref="I154:J154" si="30">SUM(I155:I165)</f>
        <v>0</v>
      </c>
      <c r="J154" s="70">
        <f t="shared" si="30"/>
        <v>0</v>
      </c>
    </row>
    <row r="155" spans="1:10" ht="16.5" hidden="1" customHeight="1" x14ac:dyDescent="0.25">
      <c r="A155" s="263"/>
      <c r="B155" s="433" t="s">
        <v>127</v>
      </c>
      <c r="C155" s="434"/>
      <c r="D155" s="435"/>
      <c r="E155" s="264" t="s">
        <v>128</v>
      </c>
      <c r="F155" s="38"/>
      <c r="G155" s="33" t="e">
        <f>H155/F155/12</f>
        <v>#DIV/0!</v>
      </c>
      <c r="H155" s="33"/>
      <c r="I155" s="33"/>
      <c r="J155" s="33"/>
    </row>
    <row r="156" spans="1:10" ht="16.5" hidden="1" customHeight="1" x14ac:dyDescent="0.25">
      <c r="A156" s="263"/>
      <c r="B156" s="433" t="s">
        <v>129</v>
      </c>
      <c r="C156" s="434"/>
      <c r="D156" s="435"/>
      <c r="E156" s="264" t="s">
        <v>96</v>
      </c>
      <c r="F156" s="38"/>
      <c r="G156" s="33" t="e">
        <f>H156/F156/12</f>
        <v>#DIV/0!</v>
      </c>
      <c r="H156" s="33"/>
      <c r="I156" s="33"/>
      <c r="J156" s="33"/>
    </row>
    <row r="157" spans="1:10" ht="16.5" hidden="1" customHeight="1" x14ac:dyDescent="0.25">
      <c r="A157" s="263"/>
      <c r="B157" s="433" t="s">
        <v>130</v>
      </c>
      <c r="C157" s="434"/>
      <c r="D157" s="435"/>
      <c r="E157" s="264" t="s">
        <v>101</v>
      </c>
      <c r="F157" s="37"/>
      <c r="G157" s="33" t="e">
        <f>H157/F157</f>
        <v>#DIV/0!</v>
      </c>
      <c r="H157" s="33"/>
      <c r="I157" s="33"/>
      <c r="J157" s="33"/>
    </row>
    <row r="158" spans="1:10" ht="16.5" hidden="1" customHeight="1" x14ac:dyDescent="0.25">
      <c r="A158" s="263"/>
      <c r="B158" s="433" t="s">
        <v>131</v>
      </c>
      <c r="C158" s="434"/>
      <c r="D158" s="435"/>
      <c r="E158" s="264" t="s">
        <v>101</v>
      </c>
      <c r="F158" s="37"/>
      <c r="G158" s="33" t="e">
        <f>H158/F158</f>
        <v>#DIV/0!</v>
      </c>
      <c r="H158" s="33"/>
      <c r="I158" s="33"/>
      <c r="J158" s="33"/>
    </row>
    <row r="159" spans="1:10" ht="17.100000000000001" hidden="1" customHeight="1" x14ac:dyDescent="0.25">
      <c r="A159" s="263"/>
      <c r="B159" s="433" t="s">
        <v>132</v>
      </c>
      <c r="C159" s="434"/>
      <c r="D159" s="435"/>
      <c r="E159" s="264" t="s">
        <v>101</v>
      </c>
      <c r="F159" s="37"/>
      <c r="G159" s="33" t="e">
        <f>H159/F159</f>
        <v>#DIV/0!</v>
      </c>
      <c r="H159" s="33"/>
      <c r="I159" s="33"/>
      <c r="J159" s="33"/>
    </row>
    <row r="160" spans="1:10" ht="16.5" hidden="1" customHeight="1" x14ac:dyDescent="0.25">
      <c r="A160" s="263"/>
      <c r="B160" s="433" t="s">
        <v>134</v>
      </c>
      <c r="C160" s="434"/>
      <c r="D160" s="435"/>
      <c r="E160" s="264" t="s">
        <v>101</v>
      </c>
      <c r="F160" s="37"/>
      <c r="G160" s="33" t="e">
        <f>H160/F160</f>
        <v>#DIV/0!</v>
      </c>
      <c r="H160" s="33"/>
      <c r="I160" s="33"/>
      <c r="J160" s="33"/>
    </row>
    <row r="161" spans="1:10" ht="31.5" hidden="1" customHeight="1" x14ac:dyDescent="0.25">
      <c r="A161" s="263"/>
      <c r="B161" s="433" t="s">
        <v>135</v>
      </c>
      <c r="C161" s="434"/>
      <c r="D161" s="435"/>
      <c r="E161" s="264" t="s">
        <v>99</v>
      </c>
      <c r="F161" s="37"/>
      <c r="G161" s="33" t="e">
        <f>H161/F161</f>
        <v>#DIV/0!</v>
      </c>
      <c r="H161" s="33"/>
      <c r="I161" s="33"/>
      <c r="J161" s="33"/>
    </row>
    <row r="162" spans="1:10" ht="17.100000000000001" hidden="1" customHeight="1" x14ac:dyDescent="0.25">
      <c r="A162" s="263"/>
      <c r="B162" s="433"/>
      <c r="C162" s="434"/>
      <c r="D162" s="435"/>
      <c r="E162" s="264"/>
      <c r="F162" s="37"/>
      <c r="G162" s="33" t="e">
        <f t="shared" ref="G162:G164" si="31">H162/F162</f>
        <v>#DIV/0!</v>
      </c>
      <c r="H162" s="33"/>
      <c r="I162" s="33"/>
      <c r="J162" s="33"/>
    </row>
    <row r="163" spans="1:10" ht="16.5" hidden="1" customHeight="1" x14ac:dyDescent="0.25">
      <c r="A163" s="263"/>
      <c r="B163" s="433"/>
      <c r="C163" s="434"/>
      <c r="D163" s="435"/>
      <c r="E163" s="264"/>
      <c r="F163" s="37"/>
      <c r="G163" s="33" t="e">
        <f t="shared" si="31"/>
        <v>#DIV/0!</v>
      </c>
      <c r="H163" s="33"/>
      <c r="I163" s="33"/>
      <c r="J163" s="33"/>
    </row>
    <row r="164" spans="1:10" ht="16.5" hidden="1" customHeight="1" x14ac:dyDescent="0.25">
      <c r="A164" s="263"/>
      <c r="B164" s="433"/>
      <c r="C164" s="434"/>
      <c r="D164" s="435"/>
      <c r="E164" s="264"/>
      <c r="F164" s="37"/>
      <c r="G164" s="33" t="e">
        <f t="shared" si="31"/>
        <v>#DIV/0!</v>
      </c>
      <c r="H164" s="33"/>
      <c r="I164" s="33"/>
      <c r="J164" s="33"/>
    </row>
    <row r="165" spans="1:10" ht="31.5" hidden="1" customHeight="1" x14ac:dyDescent="0.25">
      <c r="A165" s="263">
        <v>2</v>
      </c>
      <c r="B165" s="433" t="s">
        <v>136</v>
      </c>
      <c r="C165" s="434"/>
      <c r="D165" s="435"/>
      <c r="E165" s="264" t="s">
        <v>96</v>
      </c>
      <c r="F165" s="38"/>
      <c r="G165" s="33" t="e">
        <f>H165/F165</f>
        <v>#DIV/0!</v>
      </c>
      <c r="H165" s="33"/>
      <c r="I165" s="33"/>
      <c r="J165" s="33"/>
    </row>
    <row r="166" spans="1:10" s="81" customFormat="1" ht="21.75" hidden="1" customHeight="1" x14ac:dyDescent="0.25">
      <c r="A166" s="66">
        <v>3</v>
      </c>
      <c r="B166" s="507" t="s">
        <v>137</v>
      </c>
      <c r="C166" s="508"/>
      <c r="D166" s="509"/>
      <c r="E166" s="67" t="s">
        <v>120</v>
      </c>
      <c r="F166" s="68" t="s">
        <v>120</v>
      </c>
      <c r="G166" s="69" t="s">
        <v>120</v>
      </c>
      <c r="H166" s="70">
        <f>H167+H168+H169</f>
        <v>0</v>
      </c>
      <c r="I166" s="70">
        <f t="shared" ref="I166:J166" si="32">I167+I168+I169</f>
        <v>0</v>
      </c>
      <c r="J166" s="70">
        <f t="shared" si="32"/>
        <v>0</v>
      </c>
    </row>
    <row r="167" spans="1:10" ht="16.5" hidden="1" customHeight="1" x14ac:dyDescent="0.25">
      <c r="A167" s="263"/>
      <c r="B167" s="433"/>
      <c r="C167" s="434"/>
      <c r="D167" s="435"/>
      <c r="E167" s="264" t="s">
        <v>98</v>
      </c>
      <c r="F167" s="37"/>
      <c r="G167" s="33" t="e">
        <f>H167/F167</f>
        <v>#DIV/0!</v>
      </c>
      <c r="H167" s="33"/>
      <c r="I167" s="33"/>
      <c r="J167" s="33"/>
    </row>
    <row r="168" spans="1:10" ht="16.5" hidden="1" customHeight="1" x14ac:dyDescent="0.25">
      <c r="A168" s="263"/>
      <c r="B168" s="433"/>
      <c r="C168" s="434"/>
      <c r="D168" s="435"/>
      <c r="E168" s="264" t="s">
        <v>96</v>
      </c>
      <c r="F168" s="37"/>
      <c r="G168" s="33" t="e">
        <f>H168/F168</f>
        <v>#DIV/0!</v>
      </c>
      <c r="H168" s="33"/>
      <c r="I168" s="33"/>
      <c r="J168" s="33"/>
    </row>
    <row r="169" spans="1:10" ht="16.5" hidden="1" customHeight="1" x14ac:dyDescent="0.25">
      <c r="A169" s="263"/>
      <c r="B169" s="433"/>
      <c r="C169" s="434"/>
      <c r="D169" s="435"/>
      <c r="E169" s="264" t="s">
        <v>99</v>
      </c>
      <c r="F169" s="37"/>
      <c r="G169" s="33" t="e">
        <f>H169/F169</f>
        <v>#DIV/0!</v>
      </c>
      <c r="H169" s="33"/>
      <c r="I169" s="33"/>
      <c r="J169" s="33"/>
    </row>
    <row r="170" spans="1:10" s="81" customFormat="1" ht="39" hidden="1" customHeight="1" x14ac:dyDescent="0.25">
      <c r="A170" s="66">
        <v>4</v>
      </c>
      <c r="B170" s="507" t="s">
        <v>138</v>
      </c>
      <c r="C170" s="508"/>
      <c r="D170" s="509"/>
      <c r="E170" s="67" t="s">
        <v>120</v>
      </c>
      <c r="F170" s="68" t="s">
        <v>120</v>
      </c>
      <c r="G170" s="69" t="s">
        <v>120</v>
      </c>
      <c r="H170" s="70">
        <f>SUM(H171:H176)</f>
        <v>0</v>
      </c>
      <c r="I170" s="70">
        <f t="shared" ref="I170:J170" si="33">SUM(I171:I176)</f>
        <v>0</v>
      </c>
      <c r="J170" s="70">
        <f t="shared" si="33"/>
        <v>0</v>
      </c>
    </row>
    <row r="171" spans="1:10" s="52" customFormat="1" ht="16.5" hidden="1" customHeight="1" x14ac:dyDescent="0.25">
      <c r="A171" s="98"/>
      <c r="B171" s="436"/>
      <c r="C171" s="437"/>
      <c r="D171" s="461"/>
      <c r="E171" s="50" t="s">
        <v>99</v>
      </c>
      <c r="F171" s="51"/>
      <c r="G171" s="33" t="e">
        <f>H171/F171</f>
        <v>#DIV/0!</v>
      </c>
      <c r="H171" s="33"/>
      <c r="I171" s="33"/>
      <c r="J171" s="33"/>
    </row>
    <row r="172" spans="1:10" s="52" customFormat="1" ht="16.5" hidden="1" customHeight="1" x14ac:dyDescent="0.25">
      <c r="A172" s="98"/>
      <c r="B172" s="436"/>
      <c r="C172" s="437"/>
      <c r="D172" s="461"/>
      <c r="E172" s="50" t="s">
        <v>99</v>
      </c>
      <c r="F172" s="51"/>
      <c r="G172" s="33" t="e">
        <f t="shared" ref="G172:G191" si="34">H172/F172</f>
        <v>#DIV/0!</v>
      </c>
      <c r="H172" s="33"/>
      <c r="I172" s="33"/>
      <c r="J172" s="33"/>
    </row>
    <row r="173" spans="1:10" s="52" customFormat="1" ht="16.5" hidden="1" customHeight="1" x14ac:dyDescent="0.25">
      <c r="A173" s="98"/>
      <c r="B173" s="436"/>
      <c r="C173" s="437"/>
      <c r="D173" s="461"/>
      <c r="E173" s="50" t="s">
        <v>99</v>
      </c>
      <c r="F173" s="51"/>
      <c r="G173" s="33" t="e">
        <f t="shared" si="34"/>
        <v>#DIV/0!</v>
      </c>
      <c r="H173" s="33"/>
      <c r="I173" s="33"/>
      <c r="J173" s="33"/>
    </row>
    <row r="174" spans="1:10" s="52" customFormat="1" ht="16.5" hidden="1" customHeight="1" x14ac:dyDescent="0.25">
      <c r="A174" s="98"/>
      <c r="B174" s="436"/>
      <c r="C174" s="437"/>
      <c r="D174" s="461"/>
      <c r="E174" s="50" t="s">
        <v>99</v>
      </c>
      <c r="F174" s="51"/>
      <c r="G174" s="33" t="e">
        <f t="shared" si="34"/>
        <v>#DIV/0!</v>
      </c>
      <c r="H174" s="33"/>
      <c r="I174" s="33"/>
      <c r="J174" s="33"/>
    </row>
    <row r="175" spans="1:10" s="52" customFormat="1" ht="16.5" hidden="1" customHeight="1" x14ac:dyDescent="0.25">
      <c r="A175" s="98"/>
      <c r="B175" s="436"/>
      <c r="C175" s="437"/>
      <c r="D175" s="461"/>
      <c r="E175" s="50" t="s">
        <v>99</v>
      </c>
      <c r="F175" s="51"/>
      <c r="G175" s="33" t="e">
        <f t="shared" si="34"/>
        <v>#DIV/0!</v>
      </c>
      <c r="H175" s="33"/>
      <c r="I175" s="33"/>
      <c r="J175" s="33"/>
    </row>
    <row r="176" spans="1:10" s="52" customFormat="1" ht="16.5" hidden="1" customHeight="1" x14ac:dyDescent="0.25">
      <c r="A176" s="98"/>
      <c r="B176" s="436"/>
      <c r="C176" s="437"/>
      <c r="D176" s="461"/>
      <c r="E176" s="50" t="s">
        <v>99</v>
      </c>
      <c r="F176" s="51"/>
      <c r="G176" s="33" t="e">
        <f>H176/F176</f>
        <v>#DIV/0!</v>
      </c>
      <c r="H176" s="33"/>
      <c r="I176" s="33"/>
      <c r="J176" s="33"/>
    </row>
    <row r="177" spans="1:10" s="342" customFormat="1" ht="36" hidden="1" customHeight="1" x14ac:dyDescent="0.25">
      <c r="A177" s="66">
        <v>5</v>
      </c>
      <c r="B177" s="507" t="s">
        <v>139</v>
      </c>
      <c r="C177" s="508"/>
      <c r="D177" s="509"/>
      <c r="E177" s="67" t="s">
        <v>120</v>
      </c>
      <c r="F177" s="68" t="s">
        <v>120</v>
      </c>
      <c r="G177" s="69" t="s">
        <v>120</v>
      </c>
      <c r="H177" s="70">
        <f>SUM(H178:H181)</f>
        <v>0</v>
      </c>
      <c r="I177" s="70">
        <f t="shared" ref="I177:J177" si="35">SUM(I178:I181)</f>
        <v>0</v>
      </c>
      <c r="J177" s="70">
        <f t="shared" si="35"/>
        <v>0</v>
      </c>
    </row>
    <row r="178" spans="1:10" ht="16.5" hidden="1" customHeight="1" x14ac:dyDescent="0.25">
      <c r="A178" s="263"/>
      <c r="B178" s="433"/>
      <c r="C178" s="434"/>
      <c r="D178" s="435"/>
      <c r="E178" s="264" t="s">
        <v>99</v>
      </c>
      <c r="F178" s="37"/>
      <c r="G178" s="33" t="e">
        <f t="shared" si="34"/>
        <v>#DIV/0!</v>
      </c>
      <c r="H178" s="33"/>
      <c r="I178" s="33"/>
      <c r="J178" s="33"/>
    </row>
    <row r="179" spans="1:10" ht="16.5" hidden="1" customHeight="1" x14ac:dyDescent="0.25">
      <c r="A179" s="263"/>
      <c r="B179" s="433"/>
      <c r="C179" s="434"/>
      <c r="D179" s="435"/>
      <c r="E179" s="264" t="s">
        <v>99</v>
      </c>
      <c r="F179" s="37"/>
      <c r="G179" s="33" t="e">
        <f t="shared" si="34"/>
        <v>#DIV/0!</v>
      </c>
      <c r="H179" s="33"/>
      <c r="I179" s="33"/>
      <c r="J179" s="33"/>
    </row>
    <row r="180" spans="1:10" ht="16.5" hidden="1" customHeight="1" x14ac:dyDescent="0.25">
      <c r="A180" s="263"/>
      <c r="B180" s="433"/>
      <c r="C180" s="434"/>
      <c r="D180" s="435"/>
      <c r="E180" s="264" t="s">
        <v>99</v>
      </c>
      <c r="F180" s="37"/>
      <c r="G180" s="33" t="e">
        <f t="shared" si="34"/>
        <v>#DIV/0!</v>
      </c>
      <c r="H180" s="33"/>
      <c r="I180" s="33"/>
      <c r="J180" s="33"/>
    </row>
    <row r="181" spans="1:10" ht="16.5" hidden="1" customHeight="1" x14ac:dyDescent="0.25">
      <c r="A181" s="263"/>
      <c r="B181" s="433"/>
      <c r="C181" s="434"/>
      <c r="D181" s="435"/>
      <c r="E181" s="264" t="s">
        <v>98</v>
      </c>
      <c r="F181" s="37"/>
      <c r="G181" s="33" t="e">
        <f t="shared" si="34"/>
        <v>#DIV/0!</v>
      </c>
      <c r="H181" s="33"/>
      <c r="I181" s="33"/>
      <c r="J181" s="33"/>
    </row>
    <row r="182" spans="1:10" s="368" customFormat="1" ht="17.100000000000001" customHeight="1" x14ac:dyDescent="0.25">
      <c r="A182" s="367">
        <v>6</v>
      </c>
      <c r="B182" s="455" t="s">
        <v>481</v>
      </c>
      <c r="C182" s="456"/>
      <c r="D182" s="457"/>
      <c r="E182" s="352" t="s">
        <v>120</v>
      </c>
      <c r="F182" s="353" t="s">
        <v>120</v>
      </c>
      <c r="G182" s="354" t="s">
        <v>120</v>
      </c>
      <c r="H182" s="70">
        <f>SUM(H183:H191)</f>
        <v>8049</v>
      </c>
      <c r="I182" s="70">
        <f t="shared" ref="I182:J182" si="36">SUM(I183:I191)</f>
        <v>8049</v>
      </c>
      <c r="J182" s="70">
        <f t="shared" si="36"/>
        <v>8049</v>
      </c>
    </row>
    <row r="183" spans="1:10" ht="17.100000000000001" customHeight="1" x14ac:dyDescent="0.25">
      <c r="A183" s="263"/>
      <c r="B183" s="436" t="s">
        <v>201</v>
      </c>
      <c r="C183" s="437"/>
      <c r="D183" s="461"/>
      <c r="E183" s="264" t="s">
        <v>98</v>
      </c>
      <c r="F183" s="37">
        <v>1</v>
      </c>
      <c r="G183" s="33">
        <f t="shared" ref="G183:G187" si="37">H183/F183</f>
        <v>3509</v>
      </c>
      <c r="H183" s="33">
        <v>3509</v>
      </c>
      <c r="I183" s="33">
        <v>3509</v>
      </c>
      <c r="J183" s="33">
        <v>3509</v>
      </c>
    </row>
    <row r="184" spans="1:10" ht="17.100000000000001" customHeight="1" x14ac:dyDescent="0.25">
      <c r="A184" s="263"/>
      <c r="B184" s="433" t="s">
        <v>185</v>
      </c>
      <c r="C184" s="434"/>
      <c r="D184" s="435"/>
      <c r="E184" s="50" t="s">
        <v>99</v>
      </c>
      <c r="F184" s="37">
        <v>7</v>
      </c>
      <c r="G184" s="33">
        <f t="shared" si="37"/>
        <v>450</v>
      </c>
      <c r="H184" s="33">
        <v>3150</v>
      </c>
      <c r="I184" s="33">
        <v>3150</v>
      </c>
      <c r="J184" s="33">
        <v>3150</v>
      </c>
    </row>
    <row r="185" spans="1:10" ht="17.100000000000001" customHeight="1" x14ac:dyDescent="0.25">
      <c r="A185" s="263"/>
      <c r="B185" s="635" t="s">
        <v>190</v>
      </c>
      <c r="C185" s="635"/>
      <c r="D185" s="635"/>
      <c r="E185" s="50" t="s">
        <v>99</v>
      </c>
      <c r="F185" s="37">
        <v>7</v>
      </c>
      <c r="G185" s="33">
        <f t="shared" si="37"/>
        <v>70</v>
      </c>
      <c r="H185" s="33">
        <v>490</v>
      </c>
      <c r="I185" s="33">
        <v>490</v>
      </c>
      <c r="J185" s="33">
        <v>490</v>
      </c>
    </row>
    <row r="186" spans="1:10" ht="15.75" customHeight="1" x14ac:dyDescent="0.25">
      <c r="A186" s="263"/>
      <c r="B186" s="635" t="s">
        <v>181</v>
      </c>
      <c r="C186" s="635"/>
      <c r="D186" s="635"/>
      <c r="E186" s="50" t="s">
        <v>98</v>
      </c>
      <c r="F186" s="37">
        <v>1</v>
      </c>
      <c r="G186" s="33">
        <f t="shared" si="37"/>
        <v>900</v>
      </c>
      <c r="H186" s="33">
        <v>900</v>
      </c>
      <c r="I186" s="33">
        <v>900</v>
      </c>
      <c r="J186" s="33">
        <v>900</v>
      </c>
    </row>
    <row r="187" spans="1:10" ht="16.5" hidden="1" customHeight="1" x14ac:dyDescent="0.25">
      <c r="A187" s="263"/>
      <c r="B187" s="435" t="s">
        <v>207</v>
      </c>
      <c r="C187" s="495"/>
      <c r="D187" s="495"/>
      <c r="E187" s="50" t="s">
        <v>99</v>
      </c>
      <c r="F187" s="37"/>
      <c r="G187" s="33" t="e">
        <f t="shared" si="37"/>
        <v>#DIV/0!</v>
      </c>
      <c r="H187" s="33"/>
      <c r="I187" s="33"/>
      <c r="J187" s="33"/>
    </row>
    <row r="188" spans="1:10" ht="16.5" hidden="1" customHeight="1" x14ac:dyDescent="0.25">
      <c r="A188" s="263"/>
      <c r="B188" s="433"/>
      <c r="C188" s="434"/>
      <c r="D188" s="435"/>
      <c r="E188" s="264"/>
      <c r="F188" s="37"/>
      <c r="G188" s="33" t="e">
        <f t="shared" si="34"/>
        <v>#DIV/0!</v>
      </c>
      <c r="H188" s="33"/>
      <c r="I188" s="33"/>
      <c r="J188" s="33"/>
    </row>
    <row r="189" spans="1:10" ht="16.5" hidden="1" customHeight="1" x14ac:dyDescent="0.25">
      <c r="A189" s="263"/>
      <c r="B189" s="433"/>
      <c r="C189" s="434"/>
      <c r="D189" s="435"/>
      <c r="E189" s="264"/>
      <c r="F189" s="37"/>
      <c r="G189" s="33" t="e">
        <f t="shared" si="34"/>
        <v>#DIV/0!</v>
      </c>
      <c r="H189" s="33"/>
      <c r="I189" s="33"/>
      <c r="J189" s="33"/>
    </row>
    <row r="190" spans="1:10" ht="16.5" hidden="1" customHeight="1" x14ac:dyDescent="0.25">
      <c r="A190" s="263"/>
      <c r="B190" s="433"/>
      <c r="C190" s="434"/>
      <c r="D190" s="435"/>
      <c r="E190" s="264"/>
      <c r="F190" s="37"/>
      <c r="G190" s="33" t="e">
        <f t="shared" si="34"/>
        <v>#DIV/0!</v>
      </c>
      <c r="H190" s="33"/>
      <c r="I190" s="33"/>
      <c r="J190" s="33"/>
    </row>
    <row r="191" spans="1:10" ht="16.5" hidden="1" customHeight="1" x14ac:dyDescent="0.25">
      <c r="A191" s="263"/>
      <c r="B191" s="504"/>
      <c r="C191" s="505"/>
      <c r="D191" s="506"/>
      <c r="E191" s="264"/>
      <c r="F191" s="37"/>
      <c r="G191" s="33" t="e">
        <f t="shared" si="34"/>
        <v>#DIV/0!</v>
      </c>
      <c r="H191" s="33"/>
      <c r="I191" s="33"/>
      <c r="J191" s="33"/>
    </row>
    <row r="192" spans="1:10" s="81" customFormat="1" ht="21.95" customHeight="1" x14ac:dyDescent="0.25">
      <c r="A192" s="486" t="s">
        <v>66</v>
      </c>
      <c r="B192" s="487"/>
      <c r="C192" s="487"/>
      <c r="D192" s="487"/>
      <c r="E192" s="487"/>
      <c r="F192" s="487"/>
      <c r="G192" s="488"/>
      <c r="H192" s="65">
        <f>H154+H166+H170+H177+H182</f>
        <v>8049</v>
      </c>
      <c r="I192" s="65">
        <f>I154+I166+I170+I177+I182</f>
        <v>8049</v>
      </c>
      <c r="J192" s="65">
        <f>J154+J166+J170+J177+J182</f>
        <v>8049</v>
      </c>
    </row>
    <row r="193" spans="1:10" s="81" customFormat="1" x14ac:dyDescent="0.25"/>
    <row r="194" spans="1:10" s="81" customFormat="1" ht="21.95" customHeight="1" x14ac:dyDescent="0.25">
      <c r="B194" s="471" t="s">
        <v>142</v>
      </c>
      <c r="C194" s="471"/>
      <c r="D194" s="471"/>
      <c r="E194" s="471"/>
      <c r="F194" s="471"/>
      <c r="G194" s="471"/>
      <c r="H194" s="471"/>
      <c r="I194" s="471"/>
      <c r="J194" s="471"/>
    </row>
    <row r="195" spans="1:10" s="81" customFormat="1" ht="23.1" customHeight="1" x14ac:dyDescent="0.25">
      <c r="A195" s="472" t="s">
        <v>108</v>
      </c>
      <c r="B195" s="474" t="s">
        <v>81</v>
      </c>
      <c r="C195" s="475"/>
      <c r="D195" s="476"/>
      <c r="E195" s="480" t="s">
        <v>86</v>
      </c>
      <c r="F195" s="481" t="s">
        <v>35</v>
      </c>
      <c r="G195" s="482" t="s">
        <v>114</v>
      </c>
      <c r="H195" s="483" t="s">
        <v>106</v>
      </c>
      <c r="I195" s="483"/>
      <c r="J195" s="483"/>
    </row>
    <row r="196" spans="1:10" s="81" customFormat="1" ht="23.1" customHeight="1" x14ac:dyDescent="0.25">
      <c r="A196" s="473"/>
      <c r="B196" s="477"/>
      <c r="C196" s="478"/>
      <c r="D196" s="479"/>
      <c r="E196" s="480"/>
      <c r="F196" s="481"/>
      <c r="G196" s="482"/>
      <c r="H196" s="79">
        <f>H14</f>
        <v>2020</v>
      </c>
      <c r="I196" s="79">
        <f t="shared" ref="I196:J196" si="38">I14</f>
        <v>2021</v>
      </c>
      <c r="J196" s="79">
        <f t="shared" si="38"/>
        <v>2022</v>
      </c>
    </row>
    <row r="197" spans="1:10" s="81" customFormat="1" ht="15.95" customHeight="1" x14ac:dyDescent="0.25">
      <c r="A197" s="338">
        <v>1</v>
      </c>
      <c r="B197" s="465">
        <v>2</v>
      </c>
      <c r="C197" s="465"/>
      <c r="D197" s="465"/>
      <c r="E197" s="339">
        <v>3</v>
      </c>
      <c r="F197" s="339">
        <v>4</v>
      </c>
      <c r="G197" s="339">
        <v>5</v>
      </c>
      <c r="H197" s="340">
        <v>6</v>
      </c>
      <c r="I197" s="340">
        <v>7</v>
      </c>
      <c r="J197" s="340">
        <v>8</v>
      </c>
    </row>
    <row r="198" spans="1:10" ht="30" customHeight="1" x14ac:dyDescent="0.25">
      <c r="A198" s="53"/>
      <c r="B198" s="433" t="s">
        <v>535</v>
      </c>
      <c r="C198" s="434"/>
      <c r="D198" s="435"/>
      <c r="E198" s="50" t="s">
        <v>536</v>
      </c>
      <c r="F198" s="54">
        <v>42150</v>
      </c>
      <c r="G198" s="33">
        <f t="shared" ref="G198:G210" si="39">H198/F198</f>
        <v>41.999516014234878</v>
      </c>
      <c r="H198" s="33">
        <v>1770279.6</v>
      </c>
      <c r="I198" s="33">
        <v>1770279.6</v>
      </c>
      <c r="J198" s="33">
        <v>1770279.6</v>
      </c>
    </row>
    <row r="199" spans="1:10" ht="36" customHeight="1" x14ac:dyDescent="0.25">
      <c r="A199" s="53"/>
      <c r="B199" s="636" t="s">
        <v>537</v>
      </c>
      <c r="C199" s="636"/>
      <c r="D199" s="636"/>
      <c r="E199" s="50" t="s">
        <v>536</v>
      </c>
      <c r="F199" s="54">
        <v>11009</v>
      </c>
      <c r="G199" s="33">
        <f t="shared" si="39"/>
        <v>42</v>
      </c>
      <c r="H199" s="33">
        <v>462378</v>
      </c>
      <c r="I199" s="33">
        <v>462378</v>
      </c>
      <c r="J199" s="33">
        <v>462378</v>
      </c>
    </row>
    <row r="200" spans="1:10" ht="30.75" customHeight="1" x14ac:dyDescent="0.25">
      <c r="A200" s="53"/>
      <c r="B200" s="495" t="s">
        <v>538</v>
      </c>
      <c r="C200" s="495"/>
      <c r="D200" s="495"/>
      <c r="E200" s="50" t="s">
        <v>99</v>
      </c>
      <c r="F200" s="54">
        <v>40792</v>
      </c>
      <c r="G200" s="33">
        <f t="shared" si="39"/>
        <v>20</v>
      </c>
      <c r="H200" s="33">
        <v>815840</v>
      </c>
      <c r="I200" s="33">
        <v>815840</v>
      </c>
      <c r="J200" s="33">
        <v>815840</v>
      </c>
    </row>
    <row r="201" spans="1:10" ht="54.75" customHeight="1" x14ac:dyDescent="0.25">
      <c r="A201" s="53"/>
      <c r="B201" s="433" t="s">
        <v>539</v>
      </c>
      <c r="C201" s="434"/>
      <c r="D201" s="435"/>
      <c r="E201" s="50" t="s">
        <v>536</v>
      </c>
      <c r="F201" s="54">
        <v>2076</v>
      </c>
      <c r="G201" s="33">
        <f>H201/F201</f>
        <v>98.399999999999991</v>
      </c>
      <c r="H201" s="33">
        <v>204278.39999999999</v>
      </c>
      <c r="I201" s="33">
        <v>204278.39999999999</v>
      </c>
      <c r="J201" s="33">
        <v>204278.39999999999</v>
      </c>
    </row>
    <row r="202" spans="1:10" ht="16.5" hidden="1" customHeight="1" x14ac:dyDescent="0.25">
      <c r="A202" s="53"/>
      <c r="B202" s="496"/>
      <c r="C202" s="496"/>
      <c r="D202" s="496"/>
      <c r="E202" s="50" t="s">
        <v>97</v>
      </c>
      <c r="F202" s="37"/>
      <c r="G202" s="33" t="e">
        <f t="shared" ref="G202:G203" si="40">H202/F202</f>
        <v>#DIV/0!</v>
      </c>
      <c r="H202" s="33"/>
      <c r="I202" s="33"/>
      <c r="J202" s="33"/>
    </row>
    <row r="203" spans="1:10" ht="16.5" hidden="1" customHeight="1" x14ac:dyDescent="0.25">
      <c r="A203" s="53"/>
      <c r="B203" s="495"/>
      <c r="C203" s="495"/>
      <c r="D203" s="495"/>
      <c r="E203" s="50" t="s">
        <v>101</v>
      </c>
      <c r="F203" s="37"/>
      <c r="G203" s="33" t="e">
        <f t="shared" si="40"/>
        <v>#DIV/0!</v>
      </c>
      <c r="H203" s="33"/>
      <c r="I203" s="33"/>
      <c r="J203" s="33"/>
    </row>
    <row r="204" spans="1:10" ht="16.5" hidden="1" customHeight="1" x14ac:dyDescent="0.25">
      <c r="A204" s="53"/>
      <c r="B204" s="495"/>
      <c r="C204" s="495"/>
      <c r="D204" s="495"/>
      <c r="E204" s="50"/>
      <c r="F204" s="37"/>
      <c r="G204" s="33" t="e">
        <f t="shared" si="39"/>
        <v>#DIV/0!</v>
      </c>
      <c r="H204" s="33"/>
      <c r="I204" s="33"/>
      <c r="J204" s="33"/>
    </row>
    <row r="205" spans="1:10" ht="16.5" hidden="1" customHeight="1" x14ac:dyDescent="0.25">
      <c r="A205" s="53"/>
      <c r="B205" s="495"/>
      <c r="C205" s="495"/>
      <c r="D205" s="495"/>
      <c r="E205" s="50"/>
      <c r="F205" s="37"/>
      <c r="G205" s="33" t="e">
        <f t="shared" si="39"/>
        <v>#DIV/0!</v>
      </c>
      <c r="H205" s="33"/>
      <c r="I205" s="33"/>
      <c r="J205" s="33"/>
    </row>
    <row r="206" spans="1:10" ht="16.5" hidden="1" customHeight="1" x14ac:dyDescent="0.25">
      <c r="A206" s="53"/>
      <c r="B206" s="495"/>
      <c r="C206" s="495"/>
      <c r="D206" s="495"/>
      <c r="E206" s="50"/>
      <c r="F206" s="37"/>
      <c r="G206" s="33" t="e">
        <f t="shared" si="39"/>
        <v>#DIV/0!</v>
      </c>
      <c r="H206" s="33"/>
      <c r="I206" s="33"/>
      <c r="J206" s="33"/>
    </row>
    <row r="207" spans="1:10" ht="16.5" hidden="1" customHeight="1" x14ac:dyDescent="0.25">
      <c r="A207" s="53"/>
      <c r="B207" s="495"/>
      <c r="C207" s="495"/>
      <c r="D207" s="495"/>
      <c r="E207" s="50"/>
      <c r="F207" s="37"/>
      <c r="G207" s="33" t="e">
        <f t="shared" si="39"/>
        <v>#DIV/0!</v>
      </c>
      <c r="H207" s="33"/>
      <c r="I207" s="33"/>
      <c r="J207" s="33"/>
    </row>
    <row r="208" spans="1:10" ht="16.5" hidden="1" customHeight="1" x14ac:dyDescent="0.25">
      <c r="A208" s="53"/>
      <c r="B208" s="433"/>
      <c r="C208" s="434"/>
      <c r="D208" s="435"/>
      <c r="E208" s="50"/>
      <c r="F208" s="37"/>
      <c r="G208" s="33" t="e">
        <f t="shared" si="39"/>
        <v>#DIV/0!</v>
      </c>
      <c r="H208" s="33"/>
      <c r="I208" s="33"/>
      <c r="J208" s="33"/>
    </row>
    <row r="209" spans="1:10" ht="16.5" hidden="1" customHeight="1" x14ac:dyDescent="0.25">
      <c r="A209" s="53"/>
      <c r="B209" s="433"/>
      <c r="C209" s="434"/>
      <c r="D209" s="435"/>
      <c r="E209" s="50"/>
      <c r="F209" s="37"/>
      <c r="G209" s="33" t="e">
        <f t="shared" si="39"/>
        <v>#DIV/0!</v>
      </c>
      <c r="H209" s="33"/>
      <c r="I209" s="33"/>
      <c r="J209" s="33"/>
    </row>
    <row r="210" spans="1:10" ht="16.5" hidden="1" customHeight="1" x14ac:dyDescent="0.25">
      <c r="A210" s="230"/>
      <c r="B210" s="433"/>
      <c r="C210" s="434"/>
      <c r="D210" s="435"/>
      <c r="E210" s="413"/>
      <c r="F210" s="231"/>
      <c r="G210" s="232" t="e">
        <f t="shared" si="39"/>
        <v>#DIV/0!</v>
      </c>
      <c r="H210" s="33"/>
      <c r="I210" s="33"/>
      <c r="J210" s="33"/>
    </row>
    <row r="211" spans="1:10" s="81" customFormat="1" ht="21.95" customHeight="1" x14ac:dyDescent="0.25">
      <c r="A211" s="486" t="s">
        <v>68</v>
      </c>
      <c r="B211" s="487"/>
      <c r="C211" s="487"/>
      <c r="D211" s="487"/>
      <c r="E211" s="487"/>
      <c r="F211" s="487"/>
      <c r="G211" s="488"/>
      <c r="H211" s="65">
        <f>SUM(H198:H210)</f>
        <v>3252776</v>
      </c>
      <c r="I211" s="65">
        <f t="shared" ref="I211:J211" si="41">SUM(I198:I210)</f>
        <v>3252776</v>
      </c>
      <c r="J211" s="65">
        <f t="shared" si="41"/>
        <v>3252776</v>
      </c>
    </row>
    <row r="212" spans="1:10" s="81" customFormat="1" ht="12.75" customHeight="1" x14ac:dyDescent="0.25"/>
    <row r="213" spans="1:10" s="81" customFormat="1" ht="21.75" hidden="1" customHeight="1" x14ac:dyDescent="0.25">
      <c r="B213" s="471" t="s">
        <v>146</v>
      </c>
      <c r="C213" s="471"/>
      <c r="D213" s="471"/>
      <c r="E213" s="471"/>
      <c r="F213" s="471"/>
      <c r="G213" s="471"/>
      <c r="H213" s="471"/>
      <c r="I213" s="471"/>
      <c r="J213" s="471"/>
    </row>
    <row r="214" spans="1:10" s="81" customFormat="1" ht="22.5" hidden="1" customHeight="1" x14ac:dyDescent="0.25">
      <c r="A214" s="472" t="s">
        <v>108</v>
      </c>
      <c r="B214" s="474" t="s">
        <v>81</v>
      </c>
      <c r="C214" s="475"/>
      <c r="D214" s="476"/>
      <c r="E214" s="480" t="s">
        <v>86</v>
      </c>
      <c r="F214" s="481" t="s">
        <v>35</v>
      </c>
      <c r="G214" s="482" t="s">
        <v>114</v>
      </c>
      <c r="H214" s="483" t="s">
        <v>106</v>
      </c>
      <c r="I214" s="483"/>
      <c r="J214" s="483"/>
    </row>
    <row r="215" spans="1:10" s="81" customFormat="1" ht="22.5" hidden="1" customHeight="1" x14ac:dyDescent="0.25">
      <c r="A215" s="473"/>
      <c r="B215" s="477"/>
      <c r="C215" s="478"/>
      <c r="D215" s="479"/>
      <c r="E215" s="480"/>
      <c r="F215" s="481"/>
      <c r="G215" s="482"/>
      <c r="H215" s="79">
        <f>H14</f>
        <v>2020</v>
      </c>
      <c r="I215" s="79">
        <f t="shared" ref="I215:J215" si="42">I14</f>
        <v>2021</v>
      </c>
      <c r="J215" s="79">
        <f t="shared" si="42"/>
        <v>2022</v>
      </c>
    </row>
    <row r="216" spans="1:10" s="81" customFormat="1" ht="15.75" hidden="1" customHeight="1" x14ac:dyDescent="0.25">
      <c r="A216" s="338">
        <v>1</v>
      </c>
      <c r="B216" s="465">
        <v>2</v>
      </c>
      <c r="C216" s="465"/>
      <c r="D216" s="465"/>
      <c r="E216" s="339">
        <v>3</v>
      </c>
      <c r="F216" s="339">
        <v>4</v>
      </c>
      <c r="G216" s="339">
        <v>5</v>
      </c>
      <c r="H216" s="340">
        <v>6</v>
      </c>
      <c r="I216" s="340">
        <v>7</v>
      </c>
      <c r="J216" s="340">
        <v>8</v>
      </c>
    </row>
    <row r="217" spans="1:10" s="81" customFormat="1" ht="16.5" hidden="1" customHeight="1" x14ac:dyDescent="0.25">
      <c r="A217" s="89">
        <v>1</v>
      </c>
      <c r="B217" s="637" t="s">
        <v>147</v>
      </c>
      <c r="C217" s="620"/>
      <c r="D217" s="621"/>
      <c r="E217" s="67" t="s">
        <v>120</v>
      </c>
      <c r="F217" s="68" t="s">
        <v>120</v>
      </c>
      <c r="G217" s="69" t="s">
        <v>120</v>
      </c>
      <c r="H217" s="69" t="s">
        <v>120</v>
      </c>
      <c r="I217" s="69" t="s">
        <v>120</v>
      </c>
      <c r="J217" s="69" t="s">
        <v>120</v>
      </c>
    </row>
    <row r="218" spans="1:10" ht="16.5" hidden="1" customHeight="1" x14ac:dyDescent="0.25">
      <c r="A218" s="53"/>
      <c r="B218" s="433"/>
      <c r="C218" s="434"/>
      <c r="D218" s="435"/>
      <c r="E218" s="50" t="s">
        <v>99</v>
      </c>
      <c r="F218" s="54"/>
      <c r="G218" s="33" t="e">
        <f t="shared" ref="G218:G223" si="43">H218/F218</f>
        <v>#DIV/0!</v>
      </c>
      <c r="H218" s="33"/>
      <c r="I218" s="33"/>
      <c r="J218" s="33"/>
    </row>
    <row r="219" spans="1:10" ht="16.5" hidden="1" customHeight="1" x14ac:dyDescent="0.25">
      <c r="A219" s="53"/>
      <c r="B219" s="433"/>
      <c r="C219" s="434"/>
      <c r="D219" s="435"/>
      <c r="E219" s="50"/>
      <c r="F219" s="54"/>
      <c r="G219" s="33" t="e">
        <f t="shared" si="43"/>
        <v>#DIV/0!</v>
      </c>
      <c r="H219" s="33"/>
      <c r="I219" s="33"/>
      <c r="J219" s="33"/>
    </row>
    <row r="220" spans="1:10" ht="16.5" hidden="1" customHeight="1" x14ac:dyDescent="0.25">
      <c r="A220" s="53">
        <v>2</v>
      </c>
      <c r="B220" s="433" t="s">
        <v>69</v>
      </c>
      <c r="C220" s="434"/>
      <c r="D220" s="435"/>
      <c r="E220" s="50"/>
      <c r="F220" s="54"/>
      <c r="G220" s="33" t="e">
        <f t="shared" si="43"/>
        <v>#DIV/0!</v>
      </c>
      <c r="H220" s="33"/>
      <c r="I220" s="33"/>
      <c r="J220" s="33"/>
    </row>
    <row r="221" spans="1:10" ht="16.5" hidden="1" customHeight="1" x14ac:dyDescent="0.25">
      <c r="A221" s="53"/>
      <c r="B221" s="433"/>
      <c r="C221" s="434"/>
      <c r="D221" s="435"/>
      <c r="E221" s="50"/>
      <c r="F221" s="54"/>
      <c r="G221" s="33" t="e">
        <f>H221/F221</f>
        <v>#DIV/0!</v>
      </c>
      <c r="H221" s="33"/>
      <c r="I221" s="33"/>
      <c r="J221" s="33"/>
    </row>
    <row r="222" spans="1:10" ht="16.5" hidden="1" customHeight="1" x14ac:dyDescent="0.25">
      <c r="A222" s="53">
        <v>3</v>
      </c>
      <c r="B222" s="433" t="s">
        <v>70</v>
      </c>
      <c r="C222" s="434"/>
      <c r="D222" s="435"/>
      <c r="E222" s="50"/>
      <c r="F222" s="37"/>
      <c r="G222" s="33" t="e">
        <f t="shared" si="43"/>
        <v>#DIV/0!</v>
      </c>
      <c r="H222" s="33"/>
      <c r="I222" s="33"/>
      <c r="J222" s="33"/>
    </row>
    <row r="223" spans="1:10" ht="16.5" hidden="1" customHeight="1" x14ac:dyDescent="0.25">
      <c r="A223" s="53">
        <v>4</v>
      </c>
      <c r="B223" s="495" t="s">
        <v>71</v>
      </c>
      <c r="C223" s="495"/>
      <c r="D223" s="495"/>
      <c r="E223" s="50"/>
      <c r="F223" s="37"/>
      <c r="G223" s="33" t="e">
        <f t="shared" si="43"/>
        <v>#DIV/0!</v>
      </c>
      <c r="H223" s="33"/>
      <c r="I223" s="33"/>
      <c r="J223" s="33"/>
    </row>
    <row r="224" spans="1:10" s="81" customFormat="1" ht="21.75" hidden="1" customHeight="1" x14ac:dyDescent="0.25">
      <c r="A224" s="486" t="s">
        <v>72</v>
      </c>
      <c r="B224" s="487"/>
      <c r="C224" s="487"/>
      <c r="D224" s="487"/>
      <c r="E224" s="487"/>
      <c r="F224" s="487"/>
      <c r="G224" s="488"/>
      <c r="H224" s="65">
        <f>SUM(H218:H223)</f>
        <v>0</v>
      </c>
      <c r="I224" s="65">
        <f t="shared" ref="I224:J224" si="44">SUM(I218:I223)</f>
        <v>0</v>
      </c>
      <c r="J224" s="65">
        <f t="shared" si="44"/>
        <v>0</v>
      </c>
    </row>
    <row r="225" spans="1:10" s="81" customFormat="1" x14ac:dyDescent="0.25"/>
    <row r="226" spans="1:10" s="81" customFormat="1" ht="21.95" customHeight="1" x14ac:dyDescent="0.25">
      <c r="B226" s="471" t="s">
        <v>152</v>
      </c>
      <c r="C226" s="471"/>
      <c r="D226" s="471"/>
      <c r="E226" s="471"/>
      <c r="F226" s="471"/>
      <c r="G226" s="471"/>
      <c r="H226" s="471"/>
      <c r="I226" s="471"/>
      <c r="J226" s="471"/>
    </row>
    <row r="227" spans="1:10" s="81" customFormat="1" ht="23.1" customHeight="1" x14ac:dyDescent="0.25">
      <c r="A227" s="472" t="s">
        <v>108</v>
      </c>
      <c r="B227" s="474" t="s">
        <v>81</v>
      </c>
      <c r="C227" s="475"/>
      <c r="D227" s="476"/>
      <c r="E227" s="480" t="s">
        <v>86</v>
      </c>
      <c r="F227" s="481" t="s">
        <v>35</v>
      </c>
      <c r="G227" s="482" t="s">
        <v>114</v>
      </c>
      <c r="H227" s="483" t="s">
        <v>106</v>
      </c>
      <c r="I227" s="483"/>
      <c r="J227" s="483"/>
    </row>
    <row r="228" spans="1:10" s="81" customFormat="1" ht="23.1" customHeight="1" x14ac:dyDescent="0.25">
      <c r="A228" s="473"/>
      <c r="B228" s="477"/>
      <c r="C228" s="478"/>
      <c r="D228" s="479"/>
      <c r="E228" s="480"/>
      <c r="F228" s="481"/>
      <c r="G228" s="482"/>
      <c r="H228" s="79">
        <f>H14</f>
        <v>2020</v>
      </c>
      <c r="I228" s="79">
        <f t="shared" ref="I228:J228" si="45">I14</f>
        <v>2021</v>
      </c>
      <c r="J228" s="79">
        <f t="shared" si="45"/>
        <v>2022</v>
      </c>
    </row>
    <row r="229" spans="1:10" s="81" customFormat="1" ht="15.95" customHeight="1" x14ac:dyDescent="0.25">
      <c r="A229" s="338">
        <v>1</v>
      </c>
      <c r="B229" s="465">
        <v>2</v>
      </c>
      <c r="C229" s="465"/>
      <c r="D229" s="465"/>
      <c r="E229" s="339">
        <v>3</v>
      </c>
      <c r="F229" s="339">
        <v>4</v>
      </c>
      <c r="G229" s="339">
        <v>5</v>
      </c>
      <c r="H229" s="340">
        <v>6</v>
      </c>
      <c r="I229" s="340">
        <v>7</v>
      </c>
      <c r="J229" s="340">
        <v>8</v>
      </c>
    </row>
    <row r="230" spans="1:10" ht="15" customHeight="1" x14ac:dyDescent="0.25">
      <c r="A230" s="53"/>
      <c r="B230" s="447" t="s">
        <v>197</v>
      </c>
      <c r="C230" s="448"/>
      <c r="D230" s="449"/>
      <c r="E230" s="50" t="s">
        <v>99</v>
      </c>
      <c r="F230" s="37">
        <v>7</v>
      </c>
      <c r="G230" s="33">
        <f t="shared" ref="G230" si="46">H230/F230</f>
        <v>1000</v>
      </c>
      <c r="H230" s="33">
        <v>7000</v>
      </c>
      <c r="I230" s="33"/>
      <c r="J230" s="33"/>
    </row>
    <row r="231" spans="1:10" ht="16.5" hidden="1" customHeight="1" x14ac:dyDescent="0.25">
      <c r="A231" s="53"/>
      <c r="B231" s="447"/>
      <c r="C231" s="448"/>
      <c r="D231" s="449"/>
      <c r="E231" s="50" t="s">
        <v>99</v>
      </c>
      <c r="F231" s="37"/>
      <c r="G231" s="33" t="e">
        <f t="shared" ref="G231:G245" si="47">H231/F231</f>
        <v>#DIV/0!</v>
      </c>
      <c r="H231" s="33"/>
      <c r="I231" s="33"/>
      <c r="J231" s="33"/>
    </row>
    <row r="232" spans="1:10" ht="16.5" hidden="1" customHeight="1" x14ac:dyDescent="0.25">
      <c r="A232" s="53"/>
      <c r="B232" s="447"/>
      <c r="C232" s="448"/>
      <c r="D232" s="449"/>
      <c r="E232" s="50" t="s">
        <v>99</v>
      </c>
      <c r="F232" s="37"/>
      <c r="G232" s="33" t="e">
        <f t="shared" si="47"/>
        <v>#DIV/0!</v>
      </c>
      <c r="H232" s="33"/>
      <c r="I232" s="33"/>
      <c r="J232" s="33"/>
    </row>
    <row r="233" spans="1:10" ht="16.5" hidden="1" customHeight="1" x14ac:dyDescent="0.25">
      <c r="A233" s="53"/>
      <c r="B233" s="447"/>
      <c r="C233" s="448"/>
      <c r="D233" s="449"/>
      <c r="E233" s="50" t="s">
        <v>99</v>
      </c>
      <c r="F233" s="37"/>
      <c r="G233" s="33" t="e">
        <f t="shared" si="47"/>
        <v>#DIV/0!</v>
      </c>
      <c r="H233" s="33"/>
      <c r="I233" s="33"/>
      <c r="J233" s="33"/>
    </row>
    <row r="234" spans="1:10" ht="16.5" hidden="1" customHeight="1" x14ac:dyDescent="0.25">
      <c r="A234" s="53"/>
      <c r="B234" s="447"/>
      <c r="C234" s="448"/>
      <c r="D234" s="449"/>
      <c r="E234" s="50" t="s">
        <v>99</v>
      </c>
      <c r="F234" s="37"/>
      <c r="G234" s="33" t="e">
        <f t="shared" si="47"/>
        <v>#DIV/0!</v>
      </c>
      <c r="H234" s="33"/>
      <c r="I234" s="33"/>
      <c r="J234" s="33"/>
    </row>
    <row r="235" spans="1:10" ht="16.5" hidden="1" customHeight="1" x14ac:dyDescent="0.25">
      <c r="A235" s="53"/>
      <c r="B235" s="447"/>
      <c r="C235" s="448"/>
      <c r="D235" s="449"/>
      <c r="E235" s="50" t="s">
        <v>99</v>
      </c>
      <c r="F235" s="37"/>
      <c r="G235" s="33" t="e">
        <f t="shared" si="47"/>
        <v>#DIV/0!</v>
      </c>
      <c r="H235" s="33"/>
      <c r="I235" s="33"/>
      <c r="J235" s="33"/>
    </row>
    <row r="236" spans="1:10" ht="16.5" hidden="1" customHeight="1" x14ac:dyDescent="0.25">
      <c r="A236" s="53"/>
      <c r="B236" s="447"/>
      <c r="C236" s="448"/>
      <c r="D236" s="449"/>
      <c r="E236" s="50" t="s">
        <v>99</v>
      </c>
      <c r="F236" s="37"/>
      <c r="G236" s="33" t="e">
        <f t="shared" si="47"/>
        <v>#DIV/0!</v>
      </c>
      <c r="H236" s="33"/>
      <c r="I236" s="33"/>
      <c r="J236" s="33"/>
    </row>
    <row r="237" spans="1:10" ht="16.5" hidden="1" customHeight="1" x14ac:dyDescent="0.25">
      <c r="A237" s="53"/>
      <c r="B237" s="447"/>
      <c r="C237" s="448"/>
      <c r="D237" s="449"/>
      <c r="E237" s="50" t="s">
        <v>99</v>
      </c>
      <c r="F237" s="37"/>
      <c r="G237" s="33" t="e">
        <f t="shared" si="47"/>
        <v>#DIV/0!</v>
      </c>
      <c r="H237" s="33"/>
      <c r="I237" s="33"/>
      <c r="J237" s="33"/>
    </row>
    <row r="238" spans="1:10" ht="16.5" hidden="1" customHeight="1" x14ac:dyDescent="0.25">
      <c r="A238" s="53"/>
      <c r="B238" s="447"/>
      <c r="C238" s="448"/>
      <c r="D238" s="449"/>
      <c r="E238" s="50" t="s">
        <v>99</v>
      </c>
      <c r="F238" s="37"/>
      <c r="G238" s="33" t="e">
        <f t="shared" si="47"/>
        <v>#DIV/0!</v>
      </c>
      <c r="H238" s="33"/>
      <c r="I238" s="33"/>
      <c r="J238" s="33"/>
    </row>
    <row r="239" spans="1:10" ht="16.5" hidden="1" customHeight="1" x14ac:dyDescent="0.25">
      <c r="A239" s="53"/>
      <c r="B239" s="447"/>
      <c r="C239" s="448"/>
      <c r="D239" s="449"/>
      <c r="E239" s="50" t="s">
        <v>99</v>
      </c>
      <c r="F239" s="37"/>
      <c r="G239" s="33" t="e">
        <f t="shared" si="47"/>
        <v>#DIV/0!</v>
      </c>
      <c r="H239" s="33"/>
      <c r="I239" s="33"/>
      <c r="J239" s="33"/>
    </row>
    <row r="240" spans="1:10" ht="16.5" hidden="1" customHeight="1" x14ac:dyDescent="0.25">
      <c r="A240" s="53"/>
      <c r="B240" s="447"/>
      <c r="C240" s="448"/>
      <c r="D240" s="449"/>
      <c r="E240" s="50" t="s">
        <v>99</v>
      </c>
      <c r="F240" s="37"/>
      <c r="G240" s="33" t="e">
        <f t="shared" si="47"/>
        <v>#DIV/0!</v>
      </c>
      <c r="H240" s="33"/>
      <c r="I240" s="33"/>
      <c r="J240" s="33"/>
    </row>
    <row r="241" spans="1:10" ht="16.5" hidden="1" customHeight="1" x14ac:dyDescent="0.25">
      <c r="A241" s="53"/>
      <c r="B241" s="447"/>
      <c r="C241" s="448"/>
      <c r="D241" s="449"/>
      <c r="E241" s="50" t="s">
        <v>99</v>
      </c>
      <c r="F241" s="37"/>
      <c r="G241" s="33" t="e">
        <f t="shared" si="47"/>
        <v>#DIV/0!</v>
      </c>
      <c r="H241" s="33"/>
      <c r="I241" s="33"/>
      <c r="J241" s="33"/>
    </row>
    <row r="242" spans="1:10" ht="16.5" hidden="1" customHeight="1" x14ac:dyDescent="0.25">
      <c r="A242" s="53"/>
      <c r="B242" s="447"/>
      <c r="C242" s="448"/>
      <c r="D242" s="449"/>
      <c r="E242" s="50" t="s">
        <v>99</v>
      </c>
      <c r="F242" s="37"/>
      <c r="G242" s="33" t="e">
        <f t="shared" si="47"/>
        <v>#DIV/0!</v>
      </c>
      <c r="H242" s="33"/>
      <c r="I242" s="33"/>
      <c r="J242" s="33"/>
    </row>
    <row r="243" spans="1:10" ht="16.5" hidden="1" customHeight="1" x14ac:dyDescent="0.25">
      <c r="A243" s="53"/>
      <c r="B243" s="447"/>
      <c r="C243" s="448"/>
      <c r="D243" s="449"/>
      <c r="E243" s="50" t="s">
        <v>99</v>
      </c>
      <c r="F243" s="37"/>
      <c r="G243" s="33" t="e">
        <f t="shared" si="47"/>
        <v>#DIV/0!</v>
      </c>
      <c r="H243" s="33"/>
      <c r="I243" s="33"/>
      <c r="J243" s="33"/>
    </row>
    <row r="244" spans="1:10" ht="16.5" hidden="1" customHeight="1" x14ac:dyDescent="0.25">
      <c r="A244" s="53"/>
      <c r="B244" s="447"/>
      <c r="C244" s="448"/>
      <c r="D244" s="449"/>
      <c r="E244" s="50" t="s">
        <v>99</v>
      </c>
      <c r="F244" s="37"/>
      <c r="G244" s="33" t="e">
        <f t="shared" si="47"/>
        <v>#DIV/0!</v>
      </c>
      <c r="H244" s="33"/>
      <c r="I244" s="33"/>
      <c r="J244" s="33"/>
    </row>
    <row r="245" spans="1:10" ht="16.5" hidden="1" customHeight="1" x14ac:dyDescent="0.25">
      <c r="A245" s="53"/>
      <c r="B245" s="447"/>
      <c r="C245" s="448"/>
      <c r="D245" s="449"/>
      <c r="E245" s="50" t="s">
        <v>99</v>
      </c>
      <c r="F245" s="37"/>
      <c r="G245" s="33" t="e">
        <f t="shared" si="47"/>
        <v>#DIV/0!</v>
      </c>
      <c r="H245" s="33"/>
      <c r="I245" s="33"/>
      <c r="J245" s="33"/>
    </row>
    <row r="246" spans="1:10" s="81" customFormat="1" ht="21.95" customHeight="1" x14ac:dyDescent="0.25">
      <c r="A246" s="486" t="s">
        <v>73</v>
      </c>
      <c r="B246" s="487"/>
      <c r="C246" s="487"/>
      <c r="D246" s="487"/>
      <c r="E246" s="487"/>
      <c r="F246" s="487"/>
      <c r="G246" s="488"/>
      <c r="H246" s="65">
        <f>SUM(H230:H245)</f>
        <v>7000</v>
      </c>
      <c r="I246" s="65">
        <f t="shared" ref="I246:J246" si="48">SUM(I230:I245)</f>
        <v>0</v>
      </c>
      <c r="J246" s="65">
        <f t="shared" si="48"/>
        <v>0</v>
      </c>
    </row>
    <row r="247" spans="1:10" s="81" customFormat="1" x14ac:dyDescent="0.25"/>
    <row r="248" spans="1:10" s="81" customFormat="1" ht="21.95" customHeight="1" x14ac:dyDescent="0.25">
      <c r="B248" s="471" t="s">
        <v>173</v>
      </c>
      <c r="C248" s="471"/>
      <c r="D248" s="471"/>
      <c r="E248" s="471"/>
      <c r="F248" s="471"/>
      <c r="G248" s="471"/>
      <c r="H248" s="471"/>
      <c r="I248" s="471"/>
      <c r="J248" s="471"/>
    </row>
    <row r="249" spans="1:10" s="81" customFormat="1" ht="23.1" customHeight="1" x14ac:dyDescent="0.25">
      <c r="A249" s="472" t="s">
        <v>108</v>
      </c>
      <c r="B249" s="474" t="s">
        <v>81</v>
      </c>
      <c r="C249" s="475"/>
      <c r="D249" s="476"/>
      <c r="E249" s="480" t="s">
        <v>86</v>
      </c>
      <c r="F249" s="481" t="s">
        <v>35</v>
      </c>
      <c r="G249" s="482" t="s">
        <v>114</v>
      </c>
      <c r="H249" s="483" t="s">
        <v>106</v>
      </c>
      <c r="I249" s="483"/>
      <c r="J249" s="483"/>
    </row>
    <row r="250" spans="1:10" s="81" customFormat="1" ht="23.1" customHeight="1" x14ac:dyDescent="0.25">
      <c r="A250" s="473"/>
      <c r="B250" s="477"/>
      <c r="C250" s="478"/>
      <c r="D250" s="479"/>
      <c r="E250" s="480"/>
      <c r="F250" s="481"/>
      <c r="G250" s="482"/>
      <c r="H250" s="79">
        <f>H14</f>
        <v>2020</v>
      </c>
      <c r="I250" s="79">
        <f t="shared" ref="I250:J250" si="49">I14</f>
        <v>2021</v>
      </c>
      <c r="J250" s="79">
        <f t="shared" si="49"/>
        <v>2022</v>
      </c>
    </row>
    <row r="251" spans="1:10" s="81" customFormat="1" ht="15.95" customHeight="1" x14ac:dyDescent="0.25">
      <c r="A251" s="338">
        <v>1</v>
      </c>
      <c r="B251" s="465">
        <v>2</v>
      </c>
      <c r="C251" s="465"/>
      <c r="D251" s="465"/>
      <c r="E251" s="339">
        <v>3</v>
      </c>
      <c r="F251" s="339">
        <v>4</v>
      </c>
      <c r="G251" s="339">
        <v>5</v>
      </c>
      <c r="H251" s="340">
        <v>6</v>
      </c>
      <c r="I251" s="340">
        <v>7</v>
      </c>
      <c r="J251" s="340">
        <v>8</v>
      </c>
    </row>
    <row r="252" spans="1:10" ht="14.25" customHeight="1" x14ac:dyDescent="0.25">
      <c r="A252" s="53"/>
      <c r="B252" s="433" t="s">
        <v>380</v>
      </c>
      <c r="C252" s="434"/>
      <c r="D252" s="435"/>
      <c r="E252" s="50" t="s">
        <v>99</v>
      </c>
      <c r="F252" s="54">
        <v>201</v>
      </c>
      <c r="G252" s="33">
        <f t="shared" ref="G252" si="50">H252/F252</f>
        <v>30</v>
      </c>
      <c r="H252" s="33">
        <v>6030</v>
      </c>
      <c r="I252" s="33"/>
      <c r="J252" s="33"/>
    </row>
    <row r="253" spans="1:10" ht="16.5" hidden="1" customHeight="1" x14ac:dyDescent="0.25">
      <c r="A253" s="53"/>
      <c r="B253" s="452"/>
      <c r="C253" s="453"/>
      <c r="D253" s="454"/>
      <c r="E253" s="50" t="s">
        <v>99</v>
      </c>
      <c r="F253" s="54"/>
      <c r="G253" s="33" t="e">
        <f t="shared" ref="G253:G267" si="51">H253/F253</f>
        <v>#DIV/0!</v>
      </c>
      <c r="H253" s="33"/>
      <c r="I253" s="33"/>
      <c r="J253" s="33"/>
    </row>
    <row r="254" spans="1:10" ht="16.5" hidden="1" customHeight="1" x14ac:dyDescent="0.25">
      <c r="A254" s="53"/>
      <c r="B254" s="452"/>
      <c r="C254" s="453"/>
      <c r="D254" s="454"/>
      <c r="E254" s="50" t="s">
        <v>99</v>
      </c>
      <c r="F254" s="54"/>
      <c r="G254" s="33" t="e">
        <f t="shared" si="51"/>
        <v>#DIV/0!</v>
      </c>
      <c r="H254" s="33"/>
      <c r="I254" s="33"/>
      <c r="J254" s="33"/>
    </row>
    <row r="255" spans="1:10" ht="16.5" hidden="1" customHeight="1" x14ac:dyDescent="0.25">
      <c r="A255" s="53"/>
      <c r="B255" s="452"/>
      <c r="C255" s="453"/>
      <c r="D255" s="454"/>
      <c r="E255" s="50" t="s">
        <v>99</v>
      </c>
      <c r="F255" s="54"/>
      <c r="G255" s="33" t="e">
        <f t="shared" si="51"/>
        <v>#DIV/0!</v>
      </c>
      <c r="H255" s="33"/>
      <c r="I255" s="33"/>
      <c r="J255" s="33"/>
    </row>
    <row r="256" spans="1:10" ht="16.5" hidden="1" customHeight="1" x14ac:dyDescent="0.25">
      <c r="A256" s="53"/>
      <c r="B256" s="452"/>
      <c r="C256" s="453"/>
      <c r="D256" s="454"/>
      <c r="E256" s="50" t="s">
        <v>99</v>
      </c>
      <c r="F256" s="54"/>
      <c r="G256" s="33" t="e">
        <f t="shared" si="51"/>
        <v>#DIV/0!</v>
      </c>
      <c r="H256" s="33"/>
      <c r="I256" s="33"/>
      <c r="J256" s="33"/>
    </row>
    <row r="257" spans="1:10" ht="16.5" hidden="1" customHeight="1" x14ac:dyDescent="0.25">
      <c r="A257" s="53"/>
      <c r="B257" s="452"/>
      <c r="C257" s="453"/>
      <c r="D257" s="454"/>
      <c r="E257" s="50" t="s">
        <v>99</v>
      </c>
      <c r="F257" s="54"/>
      <c r="G257" s="33" t="e">
        <f t="shared" si="51"/>
        <v>#DIV/0!</v>
      </c>
      <c r="H257" s="33"/>
      <c r="I257" s="33"/>
      <c r="J257" s="33"/>
    </row>
    <row r="258" spans="1:10" ht="16.5" hidden="1" customHeight="1" x14ac:dyDescent="0.25">
      <c r="A258" s="53"/>
      <c r="B258" s="452"/>
      <c r="C258" s="453"/>
      <c r="D258" s="454"/>
      <c r="E258" s="50" t="s">
        <v>99</v>
      </c>
      <c r="F258" s="54"/>
      <c r="G258" s="33" t="e">
        <f t="shared" si="51"/>
        <v>#DIV/0!</v>
      </c>
      <c r="H258" s="33"/>
      <c r="I258" s="33"/>
      <c r="J258" s="33"/>
    </row>
    <row r="259" spans="1:10" ht="16.5" hidden="1" customHeight="1" x14ac:dyDescent="0.25">
      <c r="A259" s="53"/>
      <c r="B259" s="452"/>
      <c r="C259" s="453"/>
      <c r="D259" s="454"/>
      <c r="E259" s="50" t="s">
        <v>99</v>
      </c>
      <c r="F259" s="54"/>
      <c r="G259" s="33" t="e">
        <f t="shared" si="51"/>
        <v>#DIV/0!</v>
      </c>
      <c r="H259" s="33"/>
      <c r="I259" s="33"/>
      <c r="J259" s="33"/>
    </row>
    <row r="260" spans="1:10" ht="16.5" hidden="1" customHeight="1" x14ac:dyDescent="0.25">
      <c r="A260" s="53"/>
      <c r="B260" s="452"/>
      <c r="C260" s="453"/>
      <c r="D260" s="454"/>
      <c r="E260" s="50" t="s">
        <v>99</v>
      </c>
      <c r="F260" s="54"/>
      <c r="G260" s="33" t="e">
        <f t="shared" si="51"/>
        <v>#DIV/0!</v>
      </c>
      <c r="H260" s="33"/>
      <c r="I260" s="33"/>
      <c r="J260" s="33"/>
    </row>
    <row r="261" spans="1:10" ht="16.5" hidden="1" customHeight="1" x14ac:dyDescent="0.25">
      <c r="A261" s="53"/>
      <c r="B261" s="452"/>
      <c r="C261" s="453"/>
      <c r="D261" s="454"/>
      <c r="E261" s="50" t="s">
        <v>99</v>
      </c>
      <c r="F261" s="54"/>
      <c r="G261" s="33" t="e">
        <f t="shared" si="51"/>
        <v>#DIV/0!</v>
      </c>
      <c r="H261" s="33"/>
      <c r="I261" s="33"/>
      <c r="J261" s="33"/>
    </row>
    <row r="262" spans="1:10" ht="16.5" hidden="1" customHeight="1" x14ac:dyDescent="0.25">
      <c r="A262" s="53"/>
      <c r="B262" s="452"/>
      <c r="C262" s="453"/>
      <c r="D262" s="454"/>
      <c r="E262" s="50" t="s">
        <v>99</v>
      </c>
      <c r="F262" s="54"/>
      <c r="G262" s="33" t="e">
        <f t="shared" si="51"/>
        <v>#DIV/0!</v>
      </c>
      <c r="H262" s="33"/>
      <c r="I262" s="33"/>
      <c r="J262" s="33"/>
    </row>
    <row r="263" spans="1:10" ht="16.5" hidden="1" customHeight="1" x14ac:dyDescent="0.25">
      <c r="A263" s="53"/>
      <c r="B263" s="452"/>
      <c r="C263" s="453"/>
      <c r="D263" s="454"/>
      <c r="E263" s="50" t="s">
        <v>99</v>
      </c>
      <c r="F263" s="54"/>
      <c r="G263" s="33" t="e">
        <f t="shared" si="51"/>
        <v>#DIV/0!</v>
      </c>
      <c r="H263" s="33"/>
      <c r="I263" s="33"/>
      <c r="J263" s="33"/>
    </row>
    <row r="264" spans="1:10" ht="16.5" hidden="1" customHeight="1" x14ac:dyDescent="0.25">
      <c r="A264" s="53"/>
      <c r="B264" s="452"/>
      <c r="C264" s="453"/>
      <c r="D264" s="454"/>
      <c r="E264" s="50" t="s">
        <v>99</v>
      </c>
      <c r="F264" s="54"/>
      <c r="G264" s="33" t="e">
        <f t="shared" si="51"/>
        <v>#DIV/0!</v>
      </c>
      <c r="H264" s="33"/>
      <c r="I264" s="33"/>
      <c r="J264" s="33"/>
    </row>
    <row r="265" spans="1:10" ht="16.5" hidden="1" customHeight="1" x14ac:dyDescent="0.25">
      <c r="A265" s="53"/>
      <c r="B265" s="452"/>
      <c r="C265" s="453"/>
      <c r="D265" s="454"/>
      <c r="E265" s="50" t="s">
        <v>99</v>
      </c>
      <c r="F265" s="54"/>
      <c r="G265" s="33" t="e">
        <f t="shared" si="51"/>
        <v>#DIV/0!</v>
      </c>
      <c r="H265" s="33"/>
      <c r="I265" s="33"/>
      <c r="J265" s="33"/>
    </row>
    <row r="266" spans="1:10" ht="16.5" hidden="1" customHeight="1" x14ac:dyDescent="0.25">
      <c r="A266" s="53"/>
      <c r="B266" s="452"/>
      <c r="C266" s="453"/>
      <c r="D266" s="454"/>
      <c r="E266" s="50" t="s">
        <v>99</v>
      </c>
      <c r="F266" s="54"/>
      <c r="G266" s="33" t="e">
        <f t="shared" si="51"/>
        <v>#DIV/0!</v>
      </c>
      <c r="H266" s="33"/>
      <c r="I266" s="33"/>
      <c r="J266" s="33"/>
    </row>
    <row r="267" spans="1:10" ht="16.5" hidden="1" customHeight="1" x14ac:dyDescent="0.25">
      <c r="A267" s="53"/>
      <c r="B267" s="433"/>
      <c r="C267" s="434"/>
      <c r="D267" s="435"/>
      <c r="E267" s="50" t="s">
        <v>99</v>
      </c>
      <c r="F267" s="54"/>
      <c r="G267" s="33" t="e">
        <f t="shared" si="51"/>
        <v>#DIV/0!</v>
      </c>
      <c r="H267" s="33"/>
      <c r="I267" s="33"/>
      <c r="J267" s="33"/>
    </row>
    <row r="268" spans="1:10" ht="15" hidden="1" customHeight="1" x14ac:dyDescent="0.25">
      <c r="A268" s="53"/>
      <c r="B268" s="447"/>
      <c r="C268" s="448"/>
      <c r="D268" s="449"/>
      <c r="E268" s="50"/>
      <c r="F268" s="37"/>
      <c r="G268" s="33"/>
      <c r="H268" s="33"/>
      <c r="I268" s="33"/>
      <c r="J268" s="33"/>
    </row>
    <row r="269" spans="1:10" ht="18" hidden="1" customHeight="1" x14ac:dyDescent="0.25">
      <c r="A269" s="263"/>
      <c r="B269" s="642"/>
      <c r="C269" s="643"/>
      <c r="D269" s="644"/>
      <c r="E269" s="50"/>
      <c r="F269" s="37"/>
      <c r="G269" s="33"/>
      <c r="H269" s="33"/>
      <c r="I269" s="33"/>
      <c r="J269" s="33"/>
    </row>
    <row r="270" spans="1:10" s="81" customFormat="1" ht="21.95" customHeight="1" x14ac:dyDescent="0.25">
      <c r="A270" s="486" t="s">
        <v>77</v>
      </c>
      <c r="B270" s="487"/>
      <c r="C270" s="487"/>
      <c r="D270" s="487"/>
      <c r="E270" s="487"/>
      <c r="F270" s="487"/>
      <c r="G270" s="488"/>
      <c r="H270" s="65">
        <f>SUM(H252:H269)</f>
        <v>6030</v>
      </c>
      <c r="I270" s="65">
        <f t="shared" ref="I270:J270" si="52">SUM(I252:I269)</f>
        <v>0</v>
      </c>
      <c r="J270" s="65">
        <f t="shared" si="52"/>
        <v>0</v>
      </c>
    </row>
    <row r="271" spans="1:10" s="81" customFormat="1" ht="23.1" customHeight="1" x14ac:dyDescent="0.25">
      <c r="A271" s="602" t="s">
        <v>78</v>
      </c>
      <c r="B271" s="603"/>
      <c r="C271" s="603"/>
      <c r="D271" s="603"/>
      <c r="E271" s="603"/>
      <c r="F271" s="603"/>
      <c r="G271" s="603"/>
      <c r="H271" s="361">
        <f>H121+H130+H140+H148+H192+H211+H224+H246+H270</f>
        <v>3273855</v>
      </c>
      <c r="I271" s="361">
        <f>I121+I130+I140+I148+I192+I211+I224+I246+I270</f>
        <v>3260825</v>
      </c>
      <c r="J271" s="361">
        <f>J121+J130+J140+J148+J192+J211+J224+J246+J270</f>
        <v>3260825</v>
      </c>
    </row>
    <row r="272" spans="1:10" s="81" customFormat="1" ht="23.1" customHeight="1" x14ac:dyDescent="0.25">
      <c r="A272" s="429" t="s">
        <v>482</v>
      </c>
      <c r="B272" s="430"/>
      <c r="C272" s="430"/>
      <c r="D272" s="430"/>
      <c r="E272" s="430"/>
      <c r="F272" s="430"/>
      <c r="G272" s="431"/>
      <c r="H272" s="362">
        <f>H16+H23+H34+H40+H46+H52+H59+H67+H74+H95+H104+H271</f>
        <v>3273855</v>
      </c>
      <c r="I272" s="362">
        <f>I16+I23+I34+I40+I46+I52+I59+I67+I74+I95+I104+I271</f>
        <v>3260825</v>
      </c>
      <c r="J272" s="362">
        <f>J16+J23+J34+J40+J46+J52+J59+J67+J74+J95+J104+J271</f>
        <v>3260825</v>
      </c>
    </row>
    <row r="273" spans="1:10" ht="15.75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</row>
    <row r="274" spans="1:10" ht="15.75" x14ac:dyDescent="0.25">
      <c r="A274" s="27"/>
      <c r="B274" s="27"/>
      <c r="C274" s="235" t="s">
        <v>370</v>
      </c>
      <c r="D274" s="63"/>
      <c r="E274" s="432" t="s">
        <v>533</v>
      </c>
      <c r="F274" s="432"/>
      <c r="G274" s="27"/>
      <c r="H274" s="27"/>
      <c r="I274" s="27"/>
      <c r="J274" s="27"/>
    </row>
    <row r="275" spans="1:10" ht="15.75" x14ac:dyDescent="0.25">
      <c r="A275" s="27"/>
      <c r="B275" s="27"/>
      <c r="C275" s="27"/>
      <c r="D275" s="31" t="s">
        <v>80</v>
      </c>
      <c r="E275" s="432"/>
      <c r="F275" s="432"/>
      <c r="G275" s="27"/>
      <c r="H275" s="27"/>
      <c r="I275" s="27"/>
      <c r="J275" s="27"/>
    </row>
    <row r="276" spans="1:10" ht="15.75" x14ac:dyDescent="0.25">
      <c r="A276" s="27"/>
      <c r="B276" s="432" t="s">
        <v>371</v>
      </c>
      <c r="C276" s="432"/>
      <c r="D276" s="27"/>
      <c r="E276" s="27"/>
      <c r="F276" s="27"/>
      <c r="G276" s="27"/>
      <c r="H276" s="27"/>
      <c r="I276" s="27"/>
      <c r="J276" s="27"/>
    </row>
    <row r="277" spans="1:10" ht="15.75" x14ac:dyDescent="0.25">
      <c r="A277" s="27"/>
      <c r="B277" s="432" t="s">
        <v>210</v>
      </c>
      <c r="C277" s="432"/>
      <c r="D277" s="63"/>
      <c r="E277" s="432" t="s">
        <v>534</v>
      </c>
      <c r="F277" s="432"/>
      <c r="G277" s="27"/>
      <c r="H277" s="27"/>
      <c r="I277" s="27"/>
      <c r="J277" s="27"/>
    </row>
    <row r="278" spans="1:10" ht="15.75" x14ac:dyDescent="0.25">
      <c r="A278" s="27"/>
      <c r="B278" s="27"/>
      <c r="C278" s="27"/>
      <c r="D278" s="31" t="s">
        <v>80</v>
      </c>
      <c r="E278" s="27"/>
      <c r="F278" s="27"/>
      <c r="G278" s="27"/>
      <c r="H278" s="27"/>
      <c r="I278" s="27"/>
      <c r="J278" s="27"/>
    </row>
    <row r="279" spans="1:10" ht="15.75" x14ac:dyDescent="0.25">
      <c r="A279" s="27"/>
      <c r="B279" s="595" t="s">
        <v>174</v>
      </c>
      <c r="C279" s="595"/>
      <c r="D279" s="595"/>
      <c r="E279" s="595"/>
      <c r="F279" s="595"/>
      <c r="G279" s="595"/>
      <c r="H279" s="595"/>
      <c r="I279" s="595"/>
      <c r="J279" s="595"/>
    </row>
    <row r="280" spans="1:10" ht="15.75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</row>
  </sheetData>
  <sheetProtection password="CC7B" sheet="1" objects="1" scenarios="1" formatCells="0" formatColumns="0" formatRows="0" insertRows="0"/>
  <mergeCells count="324">
    <mergeCell ref="A86:G86"/>
    <mergeCell ref="A94:G94"/>
    <mergeCell ref="E275:F275"/>
    <mergeCell ref="B276:C276"/>
    <mergeCell ref="E277:F277"/>
    <mergeCell ref="B279:J279"/>
    <mergeCell ref="B5:J5"/>
    <mergeCell ref="C15:G15"/>
    <mergeCell ref="C22:G22"/>
    <mergeCell ref="B268:D268"/>
    <mergeCell ref="B269:D269"/>
    <mergeCell ref="A270:G270"/>
    <mergeCell ref="A271:G271"/>
    <mergeCell ref="E274:F274"/>
    <mergeCell ref="B267:D267"/>
    <mergeCell ref="B261:D261"/>
    <mergeCell ref="B262:D262"/>
    <mergeCell ref="B263:D263"/>
    <mergeCell ref="B264:D264"/>
    <mergeCell ref="B265:D265"/>
    <mergeCell ref="B266:D266"/>
    <mergeCell ref="B255:D255"/>
    <mergeCell ref="B256:D256"/>
    <mergeCell ref="B257:D257"/>
    <mergeCell ref="B258:D258"/>
    <mergeCell ref="B259:D259"/>
    <mergeCell ref="B260:D260"/>
    <mergeCell ref="B252:D252"/>
    <mergeCell ref="B253:D253"/>
    <mergeCell ref="B254:D254"/>
    <mergeCell ref="H249:J249"/>
    <mergeCell ref="B251:D251"/>
    <mergeCell ref="B244:D244"/>
    <mergeCell ref="B245:D245"/>
    <mergeCell ref="A246:G246"/>
    <mergeCell ref="B248:J248"/>
    <mergeCell ref="A249:A250"/>
    <mergeCell ref="B249:D250"/>
    <mergeCell ref="E249:E250"/>
    <mergeCell ref="F249:F250"/>
    <mergeCell ref="G249:G250"/>
    <mergeCell ref="B238:D238"/>
    <mergeCell ref="B239:D239"/>
    <mergeCell ref="B240:D240"/>
    <mergeCell ref="B241:D241"/>
    <mergeCell ref="B242:D242"/>
    <mergeCell ref="B243:D243"/>
    <mergeCell ref="B232:D232"/>
    <mergeCell ref="B233:D233"/>
    <mergeCell ref="B234:D234"/>
    <mergeCell ref="B235:D235"/>
    <mergeCell ref="B236:D236"/>
    <mergeCell ref="B237:D237"/>
    <mergeCell ref="B230:D230"/>
    <mergeCell ref="B231:D231"/>
    <mergeCell ref="H227:J227"/>
    <mergeCell ref="B229:D229"/>
    <mergeCell ref="B221:D221"/>
    <mergeCell ref="B222:D222"/>
    <mergeCell ref="B223:D223"/>
    <mergeCell ref="A224:G224"/>
    <mergeCell ref="B226:J226"/>
    <mergeCell ref="A227:A228"/>
    <mergeCell ref="B227:D228"/>
    <mergeCell ref="E227:E228"/>
    <mergeCell ref="F227:F228"/>
    <mergeCell ref="G227:G228"/>
    <mergeCell ref="H214:J214"/>
    <mergeCell ref="B216:D216"/>
    <mergeCell ref="B217:D217"/>
    <mergeCell ref="B218:D218"/>
    <mergeCell ref="B219:D219"/>
    <mergeCell ref="B220:D220"/>
    <mergeCell ref="B208:D208"/>
    <mergeCell ref="B209:D209"/>
    <mergeCell ref="B210:D210"/>
    <mergeCell ref="A211:G211"/>
    <mergeCell ref="B213:J213"/>
    <mergeCell ref="A214:A215"/>
    <mergeCell ref="B214:D215"/>
    <mergeCell ref="E214:E215"/>
    <mergeCell ref="F214:F215"/>
    <mergeCell ref="G214:G215"/>
    <mergeCell ref="B202:D202"/>
    <mergeCell ref="B203:D203"/>
    <mergeCell ref="B204:D204"/>
    <mergeCell ref="B205:D205"/>
    <mergeCell ref="B206:D206"/>
    <mergeCell ref="B207:D207"/>
    <mergeCell ref="B197:D197"/>
    <mergeCell ref="B198:D198"/>
    <mergeCell ref="B199:D199"/>
    <mergeCell ref="B200:D200"/>
    <mergeCell ref="B201:D201"/>
    <mergeCell ref="B190:D190"/>
    <mergeCell ref="B191:D191"/>
    <mergeCell ref="A192:G192"/>
    <mergeCell ref="B194:J194"/>
    <mergeCell ref="A195:A196"/>
    <mergeCell ref="B195:D196"/>
    <mergeCell ref="E195:E196"/>
    <mergeCell ref="F195:F196"/>
    <mergeCell ref="G195:G196"/>
    <mergeCell ref="H195:J195"/>
    <mergeCell ref="B181:D181"/>
    <mergeCell ref="B182:D182"/>
    <mergeCell ref="B183:D183"/>
    <mergeCell ref="B187:D187"/>
    <mergeCell ref="B188:D188"/>
    <mergeCell ref="B189:D189"/>
    <mergeCell ref="B175:D175"/>
    <mergeCell ref="B176:D176"/>
    <mergeCell ref="B177:D177"/>
    <mergeCell ref="B178:D178"/>
    <mergeCell ref="B179:D179"/>
    <mergeCell ref="B180:D180"/>
    <mergeCell ref="B184:D184"/>
    <mergeCell ref="B185:D185"/>
    <mergeCell ref="B186:D186"/>
    <mergeCell ref="B169:D169"/>
    <mergeCell ref="B170:D170"/>
    <mergeCell ref="B171:D171"/>
    <mergeCell ref="B172:D172"/>
    <mergeCell ref="B173:D173"/>
    <mergeCell ref="B174:D174"/>
    <mergeCell ref="B163:D163"/>
    <mergeCell ref="B164:D164"/>
    <mergeCell ref="B165:D165"/>
    <mergeCell ref="B166:D166"/>
    <mergeCell ref="B167:D167"/>
    <mergeCell ref="B168:D168"/>
    <mergeCell ref="B157:D157"/>
    <mergeCell ref="B158:D158"/>
    <mergeCell ref="B159:D159"/>
    <mergeCell ref="B160:D160"/>
    <mergeCell ref="B161:D161"/>
    <mergeCell ref="B162:D162"/>
    <mergeCell ref="H151:J151"/>
    <mergeCell ref="B153:D153"/>
    <mergeCell ref="B154:D154"/>
    <mergeCell ref="B155:D155"/>
    <mergeCell ref="B156:D156"/>
    <mergeCell ref="B145:D145"/>
    <mergeCell ref="B146:D146"/>
    <mergeCell ref="B147:D147"/>
    <mergeCell ref="A148:G148"/>
    <mergeCell ref="B150:J150"/>
    <mergeCell ref="A151:A152"/>
    <mergeCell ref="B151:D152"/>
    <mergeCell ref="E151:E152"/>
    <mergeCell ref="F151:F152"/>
    <mergeCell ref="G151:G152"/>
    <mergeCell ref="B142:J142"/>
    <mergeCell ref="A143:A144"/>
    <mergeCell ref="B143:D144"/>
    <mergeCell ref="E143:E144"/>
    <mergeCell ref="F143:F144"/>
    <mergeCell ref="G143:G144"/>
    <mergeCell ref="H143:J143"/>
    <mergeCell ref="B135:D135"/>
    <mergeCell ref="B136:D136"/>
    <mergeCell ref="B137:D137"/>
    <mergeCell ref="B138:D138"/>
    <mergeCell ref="B139:D139"/>
    <mergeCell ref="A140:G140"/>
    <mergeCell ref="A133:A134"/>
    <mergeCell ref="B133:D134"/>
    <mergeCell ref="E133:E134"/>
    <mergeCell ref="F133:F134"/>
    <mergeCell ref="G133:G134"/>
    <mergeCell ref="H133:J133"/>
    <mergeCell ref="B126:D126"/>
    <mergeCell ref="B127:D127"/>
    <mergeCell ref="B128:D128"/>
    <mergeCell ref="B129:D129"/>
    <mergeCell ref="A130:G130"/>
    <mergeCell ref="B132:J132"/>
    <mergeCell ref="A121:G121"/>
    <mergeCell ref="B123:J123"/>
    <mergeCell ref="A124:A125"/>
    <mergeCell ref="B124:D125"/>
    <mergeCell ref="E124:E125"/>
    <mergeCell ref="F124:F125"/>
    <mergeCell ref="G124:G125"/>
    <mergeCell ref="H124:J124"/>
    <mergeCell ref="B115:D115"/>
    <mergeCell ref="B116:D116"/>
    <mergeCell ref="B117:D117"/>
    <mergeCell ref="B118:D118"/>
    <mergeCell ref="B119:D119"/>
    <mergeCell ref="B120:D120"/>
    <mergeCell ref="H108:J108"/>
    <mergeCell ref="B110:D110"/>
    <mergeCell ref="B111:D111"/>
    <mergeCell ref="B112:D112"/>
    <mergeCell ref="B113:D113"/>
    <mergeCell ref="B114:D114"/>
    <mergeCell ref="G98:G99"/>
    <mergeCell ref="H98:J98"/>
    <mergeCell ref="A104:G104"/>
    <mergeCell ref="A106:J106"/>
    <mergeCell ref="B107:J107"/>
    <mergeCell ref="A108:A109"/>
    <mergeCell ref="B108:D109"/>
    <mergeCell ref="E108:E109"/>
    <mergeCell ref="F108:F109"/>
    <mergeCell ref="G108:G109"/>
    <mergeCell ref="A87:A93"/>
    <mergeCell ref="B87:B93"/>
    <mergeCell ref="A95:G95"/>
    <mergeCell ref="A97:J97"/>
    <mergeCell ref="A98:A99"/>
    <mergeCell ref="B98:B99"/>
    <mergeCell ref="C98:C99"/>
    <mergeCell ref="D98:D99"/>
    <mergeCell ref="E98:E99"/>
    <mergeCell ref="F98:F99"/>
    <mergeCell ref="C87:C93"/>
    <mergeCell ref="F77:F78"/>
    <mergeCell ref="G77:G78"/>
    <mergeCell ref="H77:J77"/>
    <mergeCell ref="A79:A85"/>
    <mergeCell ref="B79:B85"/>
    <mergeCell ref="C79:C85"/>
    <mergeCell ref="B72:B73"/>
    <mergeCell ref="D72:G72"/>
    <mergeCell ref="D73:G73"/>
    <mergeCell ref="A74:G74"/>
    <mergeCell ref="A76:J76"/>
    <mergeCell ref="A77:A78"/>
    <mergeCell ref="B77:B78"/>
    <mergeCell ref="C77:C78"/>
    <mergeCell ref="D77:D78"/>
    <mergeCell ref="E77:E78"/>
    <mergeCell ref="A69:J69"/>
    <mergeCell ref="A70:A71"/>
    <mergeCell ref="B70:B71"/>
    <mergeCell ref="C70:C71"/>
    <mergeCell ref="D70:G71"/>
    <mergeCell ref="H70:J70"/>
    <mergeCell ref="H62:J62"/>
    <mergeCell ref="B64:B66"/>
    <mergeCell ref="D64:E64"/>
    <mergeCell ref="D65:E65"/>
    <mergeCell ref="D66:E66"/>
    <mergeCell ref="A67:G67"/>
    <mergeCell ref="A62:A63"/>
    <mergeCell ref="B62:B63"/>
    <mergeCell ref="C62:C63"/>
    <mergeCell ref="D62:E63"/>
    <mergeCell ref="F62:F63"/>
    <mergeCell ref="G62:G63"/>
    <mergeCell ref="B57:B58"/>
    <mergeCell ref="D57:E57"/>
    <mergeCell ref="D58:E58"/>
    <mergeCell ref="A59:G59"/>
    <mergeCell ref="A61:J61"/>
    <mergeCell ref="H49:J49"/>
    <mergeCell ref="D51:E51"/>
    <mergeCell ref="A52:G52"/>
    <mergeCell ref="A54:J54"/>
    <mergeCell ref="A55:A56"/>
    <mergeCell ref="B55:B56"/>
    <mergeCell ref="C55:C56"/>
    <mergeCell ref="D55:E56"/>
    <mergeCell ref="F55:F56"/>
    <mergeCell ref="G55:G56"/>
    <mergeCell ref="A46:G46"/>
    <mergeCell ref="A48:J48"/>
    <mergeCell ref="A49:A50"/>
    <mergeCell ref="B49:B50"/>
    <mergeCell ref="C49:C50"/>
    <mergeCell ref="D49:E50"/>
    <mergeCell ref="F49:F50"/>
    <mergeCell ref="G49:G50"/>
    <mergeCell ref="H55:J55"/>
    <mergeCell ref="A40:G40"/>
    <mergeCell ref="A42:J42"/>
    <mergeCell ref="A43:A44"/>
    <mergeCell ref="B43:B44"/>
    <mergeCell ref="C43:C44"/>
    <mergeCell ref="D43:D44"/>
    <mergeCell ref="E43:E44"/>
    <mergeCell ref="F43:F44"/>
    <mergeCell ref="G43:G44"/>
    <mergeCell ref="H43:J43"/>
    <mergeCell ref="E26:E27"/>
    <mergeCell ref="F26:F27"/>
    <mergeCell ref="G26:G27"/>
    <mergeCell ref="H26:J26"/>
    <mergeCell ref="A34:G34"/>
    <mergeCell ref="A36:J36"/>
    <mergeCell ref="A37:A38"/>
    <mergeCell ref="B37:B38"/>
    <mergeCell ref="C37:C38"/>
    <mergeCell ref="D37:D38"/>
    <mergeCell ref="E37:E38"/>
    <mergeCell ref="F37:F38"/>
    <mergeCell ref="G37:G38"/>
    <mergeCell ref="H37:J37"/>
    <mergeCell ref="A272:G272"/>
    <mergeCell ref="B277:C277"/>
    <mergeCell ref="C2:I2"/>
    <mergeCell ref="J2:J3"/>
    <mergeCell ref="D4:H4"/>
    <mergeCell ref="C7:I7"/>
    <mergeCell ref="C8:I8"/>
    <mergeCell ref="A22:B22"/>
    <mergeCell ref="A16:G16"/>
    <mergeCell ref="A18:J19"/>
    <mergeCell ref="A20:B21"/>
    <mergeCell ref="C20:G21"/>
    <mergeCell ref="H20:J20"/>
    <mergeCell ref="A12:J12"/>
    <mergeCell ref="A13:B14"/>
    <mergeCell ref="C13:G14"/>
    <mergeCell ref="H13:J13"/>
    <mergeCell ref="A15:B15"/>
    <mergeCell ref="A23:G23"/>
    <mergeCell ref="A25:J25"/>
    <mergeCell ref="A26:A27"/>
    <mergeCell ref="B26:B27"/>
    <mergeCell ref="C26:C27"/>
    <mergeCell ref="D26:D27"/>
  </mergeCells>
  <pageMargins left="0.36" right="0.19685039370078741" top="0.43307086614173229" bottom="0.31496062992125984" header="0.31496062992125984" footer="0.19685039370078741"/>
  <pageSetup paperSize="9" scale="65" fitToHeight="7" orientation="portrait" r:id="rId1"/>
  <rowBreaks count="1" manualBreakCount="1">
    <brk id="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M292"/>
  <sheetViews>
    <sheetView view="pageBreakPreview" topLeftCell="A259" zoomScale="90" zoomScaleSheetLayoutView="90" workbookViewId="0">
      <selection activeCell="J104" sqref="J104"/>
    </sheetView>
  </sheetViews>
  <sheetFormatPr defaultColWidth="8.85546875" defaultRowHeight="15" x14ac:dyDescent="0.25"/>
  <cols>
    <col min="1" max="1" width="4.5703125" style="26" customWidth="1"/>
    <col min="2" max="2" width="8.85546875" style="26"/>
    <col min="3" max="3" width="18.7109375" style="26" customWidth="1"/>
    <col min="4" max="4" width="23.5703125" style="26" customWidth="1"/>
    <col min="5" max="5" width="12.140625" style="26" customWidth="1"/>
    <col min="6" max="6" width="15.7109375" style="26" customWidth="1"/>
    <col min="7" max="7" width="15.140625" style="26" customWidth="1"/>
    <col min="8" max="8" width="17.85546875" style="26" customWidth="1"/>
    <col min="9" max="9" width="17.140625" style="26" customWidth="1"/>
    <col min="10" max="10" width="16" style="26" customWidth="1"/>
    <col min="11" max="11" width="15.85546875" style="26" customWidth="1"/>
    <col min="12" max="12" width="16" style="26" customWidth="1"/>
    <col min="13" max="13" width="14" style="26" customWidth="1"/>
    <col min="14" max="16384" width="8.85546875" style="26"/>
  </cols>
  <sheetData>
    <row r="2" spans="1:10" ht="19.149999999999999" customHeight="1" x14ac:dyDescent="0.3">
      <c r="A2" s="81"/>
      <c r="B2" s="81"/>
      <c r="C2" s="598" t="s">
        <v>166</v>
      </c>
      <c r="D2" s="598"/>
      <c r="E2" s="598"/>
      <c r="F2" s="598"/>
      <c r="G2" s="598"/>
      <c r="H2" s="598"/>
      <c r="I2" s="598"/>
      <c r="J2" s="596">
        <v>6</v>
      </c>
    </row>
    <row r="3" spans="1:10" ht="19.149999999999999" customHeight="1" x14ac:dyDescent="0.3">
      <c r="A3" s="82"/>
      <c r="B3" s="82"/>
      <c r="C3" s="83"/>
      <c r="D3" s="83"/>
      <c r="E3" s="198" t="s">
        <v>167</v>
      </c>
      <c r="F3" s="198">
        <f>'расшифровка 4'!F3</f>
        <v>2020</v>
      </c>
      <c r="G3" s="85" t="s">
        <v>168</v>
      </c>
      <c r="H3" s="83"/>
      <c r="I3" s="83"/>
      <c r="J3" s="597"/>
    </row>
    <row r="4" spans="1:10" ht="19.149999999999999" customHeight="1" x14ac:dyDescent="0.3">
      <c r="A4" s="82"/>
      <c r="B4" s="82"/>
      <c r="C4" s="83"/>
      <c r="D4" s="598" t="str">
        <f>'расшифровка 4'!D4:H4</f>
        <v>и  плановый период   2021  -  2022 г.г. (с учетом изменений)</v>
      </c>
      <c r="E4" s="598"/>
      <c r="F4" s="598"/>
      <c r="G4" s="598"/>
      <c r="H4" s="598"/>
      <c r="I4" s="83"/>
      <c r="J4" s="81"/>
    </row>
    <row r="5" spans="1:10" ht="35.450000000000003" customHeight="1" x14ac:dyDescent="0.3">
      <c r="A5" s="82"/>
      <c r="C5" s="638" t="s">
        <v>361</v>
      </c>
      <c r="D5" s="638"/>
      <c r="E5" s="638"/>
      <c r="F5" s="638"/>
      <c r="G5" s="638"/>
      <c r="H5" s="638"/>
      <c r="I5" s="638"/>
      <c r="J5" s="229"/>
    </row>
    <row r="6" spans="1:10" ht="15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ht="21.95" customHeight="1" x14ac:dyDescent="0.25">
      <c r="A7" s="82"/>
      <c r="B7" s="82"/>
      <c r="C7" s="622" t="str">
        <f>'расшифровка 4'!C7:I7</f>
        <v>МБОУ СОШ № 4</v>
      </c>
      <c r="D7" s="622"/>
      <c r="E7" s="622"/>
      <c r="F7" s="622"/>
      <c r="G7" s="622"/>
      <c r="H7" s="622"/>
      <c r="I7" s="622"/>
      <c r="J7" s="82"/>
    </row>
    <row r="8" spans="1:10" ht="15.75" x14ac:dyDescent="0.25">
      <c r="A8" s="82"/>
      <c r="B8" s="82"/>
      <c r="C8" s="601" t="s">
        <v>170</v>
      </c>
      <c r="D8" s="601"/>
      <c r="E8" s="601"/>
      <c r="F8" s="601"/>
      <c r="G8" s="601"/>
      <c r="H8" s="601"/>
      <c r="I8" s="601"/>
      <c r="J8" s="82"/>
    </row>
    <row r="9" spans="1:10" ht="15.95" customHeight="1" x14ac:dyDescent="0.25">
      <c r="A9" s="82"/>
      <c r="B9" s="82"/>
      <c r="C9" s="100"/>
      <c r="D9" s="100"/>
      <c r="E9" s="100"/>
      <c r="F9" s="100"/>
      <c r="G9" s="100"/>
      <c r="H9" s="100"/>
      <c r="I9" s="100"/>
      <c r="J9" s="82"/>
    </row>
    <row r="10" spans="1:10" ht="21.95" customHeight="1" x14ac:dyDescent="0.3">
      <c r="A10" s="27"/>
      <c r="B10" s="27"/>
      <c r="C10" s="96" t="s">
        <v>171</v>
      </c>
      <c r="D10" s="28"/>
      <c r="E10" s="29"/>
      <c r="F10" s="30"/>
      <c r="G10" s="30">
        <v>2020</v>
      </c>
      <c r="H10" s="97" t="s">
        <v>172</v>
      </c>
      <c r="I10" s="28"/>
      <c r="J10" s="27"/>
    </row>
    <row r="11" spans="1:10" ht="15" customHeight="1" x14ac:dyDescent="0.25">
      <c r="A11" s="27"/>
      <c r="B11" s="27"/>
      <c r="C11" s="27"/>
      <c r="D11" s="27"/>
      <c r="E11" s="31" t="s">
        <v>219</v>
      </c>
      <c r="F11" s="31" t="s">
        <v>220</v>
      </c>
      <c r="G11" s="31" t="s">
        <v>221</v>
      </c>
      <c r="H11" s="27"/>
      <c r="I11" s="27"/>
      <c r="J11" s="27"/>
    </row>
    <row r="12" spans="1:10" ht="21.95" customHeight="1" x14ac:dyDescent="0.25">
      <c r="A12" s="543" t="s">
        <v>102</v>
      </c>
      <c r="B12" s="543"/>
      <c r="C12" s="543"/>
      <c r="D12" s="543"/>
      <c r="E12" s="543"/>
      <c r="F12" s="543"/>
      <c r="G12" s="543"/>
      <c r="H12" s="543"/>
      <c r="I12" s="543"/>
      <c r="J12" s="543"/>
    </row>
    <row r="13" spans="1:10" ht="12.95" customHeight="1" x14ac:dyDescent="0.25">
      <c r="A13" s="549" t="s">
        <v>0</v>
      </c>
      <c r="B13" s="549"/>
      <c r="C13" s="549" t="s">
        <v>81</v>
      </c>
      <c r="D13" s="549"/>
      <c r="E13" s="549"/>
      <c r="F13" s="549"/>
      <c r="G13" s="549"/>
      <c r="H13" s="549" t="s">
        <v>106</v>
      </c>
      <c r="I13" s="549"/>
      <c r="J13" s="549"/>
    </row>
    <row r="14" spans="1:10" ht="12.95" customHeight="1" x14ac:dyDescent="0.25">
      <c r="A14" s="549"/>
      <c r="B14" s="549"/>
      <c r="C14" s="549"/>
      <c r="D14" s="549"/>
      <c r="E14" s="549"/>
      <c r="F14" s="549"/>
      <c r="G14" s="549"/>
      <c r="H14" s="79">
        <f>'расшифровка 4'!H14</f>
        <v>2020</v>
      </c>
      <c r="I14" s="79">
        <f>'расшифровка 4'!I14</f>
        <v>2021</v>
      </c>
      <c r="J14" s="79">
        <f>'расшифровка 4'!J14</f>
        <v>2022</v>
      </c>
    </row>
    <row r="15" spans="1:10" ht="17.25" customHeight="1" x14ac:dyDescent="0.25">
      <c r="A15" s="583">
        <v>211</v>
      </c>
      <c r="B15" s="583"/>
      <c r="C15" s="639" t="s">
        <v>103</v>
      </c>
      <c r="D15" s="640"/>
      <c r="E15" s="640"/>
      <c r="F15" s="640"/>
      <c r="G15" s="641"/>
      <c r="H15" s="33"/>
      <c r="I15" s="33"/>
      <c r="J15" s="33"/>
    </row>
    <row r="16" spans="1:10" s="81" customFormat="1" ht="15.75" x14ac:dyDescent="0.25">
      <c r="A16" s="486" t="s">
        <v>1</v>
      </c>
      <c r="B16" s="487"/>
      <c r="C16" s="487"/>
      <c r="D16" s="487"/>
      <c r="E16" s="487"/>
      <c r="F16" s="487"/>
      <c r="G16" s="488"/>
      <c r="H16" s="18">
        <f>H15</f>
        <v>0</v>
      </c>
      <c r="I16" s="18">
        <f t="shared" ref="I16:J16" si="0">I15</f>
        <v>0</v>
      </c>
      <c r="J16" s="18">
        <f t="shared" si="0"/>
        <v>0</v>
      </c>
    </row>
    <row r="17" spans="1:13" s="81" customFormat="1" ht="19.5" customHeight="1" x14ac:dyDescent="0.25">
      <c r="B17" s="335" t="s">
        <v>83</v>
      </c>
      <c r="C17" s="335"/>
      <c r="D17" s="335"/>
    </row>
    <row r="18" spans="1:13" s="81" customFormat="1" x14ac:dyDescent="0.25">
      <c r="A18" s="623" t="s">
        <v>2</v>
      </c>
      <c r="B18" s="623"/>
      <c r="C18" s="623"/>
      <c r="D18" s="623"/>
      <c r="E18" s="623"/>
      <c r="F18" s="623"/>
      <c r="G18" s="623"/>
      <c r="H18" s="623"/>
      <c r="I18" s="623"/>
      <c r="J18" s="623"/>
    </row>
    <row r="19" spans="1:13" s="81" customFormat="1" ht="23.25" customHeight="1" x14ac:dyDescent="0.25">
      <c r="A19" s="623"/>
      <c r="B19" s="623"/>
      <c r="C19" s="623"/>
      <c r="D19" s="623"/>
      <c r="E19" s="623"/>
      <c r="F19" s="623"/>
      <c r="G19" s="623"/>
      <c r="H19" s="623"/>
      <c r="I19" s="623"/>
      <c r="J19" s="623"/>
    </row>
    <row r="20" spans="1:13" s="81" customFormat="1" ht="21.95" customHeight="1" x14ac:dyDescent="0.25">
      <c r="A20" s="483" t="s">
        <v>0</v>
      </c>
      <c r="B20" s="483"/>
      <c r="C20" s="483" t="s">
        <v>81</v>
      </c>
      <c r="D20" s="483"/>
      <c r="E20" s="483"/>
      <c r="F20" s="483"/>
      <c r="G20" s="483"/>
      <c r="H20" s="483" t="s">
        <v>106</v>
      </c>
      <c r="I20" s="483"/>
      <c r="J20" s="483"/>
    </row>
    <row r="21" spans="1:13" s="81" customFormat="1" ht="21.95" customHeight="1" x14ac:dyDescent="0.25">
      <c r="A21" s="483"/>
      <c r="B21" s="483"/>
      <c r="C21" s="483"/>
      <c r="D21" s="483"/>
      <c r="E21" s="483"/>
      <c r="F21" s="483"/>
      <c r="G21" s="483"/>
      <c r="H21" s="79">
        <f>H14</f>
        <v>2020</v>
      </c>
      <c r="I21" s="79">
        <f>I14</f>
        <v>2021</v>
      </c>
      <c r="J21" s="79">
        <f>J14</f>
        <v>2022</v>
      </c>
    </row>
    <row r="22" spans="1:13" ht="21" customHeight="1" x14ac:dyDescent="0.25">
      <c r="A22" s="583">
        <v>213</v>
      </c>
      <c r="B22" s="583"/>
      <c r="C22" s="639" t="s">
        <v>104</v>
      </c>
      <c r="D22" s="640"/>
      <c r="E22" s="640"/>
      <c r="F22" s="640"/>
      <c r="G22" s="641"/>
      <c r="H22" s="33"/>
      <c r="I22" s="33"/>
      <c r="J22" s="33"/>
      <c r="K22" s="35">
        <f>H15*30.2%</f>
        <v>0</v>
      </c>
      <c r="L22" s="35">
        <f>I15*30.2%</f>
        <v>0</v>
      </c>
      <c r="M22" s="35">
        <f>J15*30.2%</f>
        <v>0</v>
      </c>
    </row>
    <row r="23" spans="1:13" s="81" customFormat="1" ht="21.95" customHeight="1" x14ac:dyDescent="0.25">
      <c r="A23" s="486" t="s">
        <v>3</v>
      </c>
      <c r="B23" s="487"/>
      <c r="C23" s="487"/>
      <c r="D23" s="487"/>
      <c r="E23" s="487"/>
      <c r="F23" s="487"/>
      <c r="G23" s="488"/>
      <c r="H23" s="18">
        <f>H22</f>
        <v>0</v>
      </c>
      <c r="I23" s="18">
        <f t="shared" ref="I23:J23" si="1">I22</f>
        <v>0</v>
      </c>
      <c r="J23" s="18">
        <f t="shared" si="1"/>
        <v>0</v>
      </c>
    </row>
    <row r="24" spans="1:13" s="81" customFormat="1" x14ac:dyDescent="0.25"/>
    <row r="25" spans="1:13" s="81" customFormat="1" ht="21.95" customHeight="1" x14ac:dyDescent="0.25">
      <c r="A25" s="605" t="s">
        <v>4</v>
      </c>
      <c r="B25" s="605"/>
      <c r="C25" s="605"/>
      <c r="D25" s="605"/>
      <c r="E25" s="605"/>
      <c r="F25" s="605"/>
      <c r="G25" s="605"/>
      <c r="H25" s="605"/>
      <c r="I25" s="605"/>
      <c r="J25" s="605"/>
    </row>
    <row r="26" spans="1:13" s="81" customFormat="1" ht="26.1" customHeight="1" x14ac:dyDescent="0.25">
      <c r="A26" s="472" t="s">
        <v>108</v>
      </c>
      <c r="B26" s="472" t="s">
        <v>0</v>
      </c>
      <c r="C26" s="472" t="s">
        <v>107</v>
      </c>
      <c r="D26" s="472" t="s">
        <v>81</v>
      </c>
      <c r="E26" s="531" t="s">
        <v>51</v>
      </c>
      <c r="F26" s="531" t="s">
        <v>91</v>
      </c>
      <c r="G26" s="482" t="s">
        <v>113</v>
      </c>
      <c r="H26" s="483" t="s">
        <v>106</v>
      </c>
      <c r="I26" s="483"/>
      <c r="J26" s="483"/>
    </row>
    <row r="27" spans="1:13" s="81" customFormat="1" ht="50.25" customHeight="1" x14ac:dyDescent="0.25">
      <c r="A27" s="473"/>
      <c r="B27" s="473"/>
      <c r="C27" s="473"/>
      <c r="D27" s="473"/>
      <c r="E27" s="531"/>
      <c r="F27" s="531"/>
      <c r="G27" s="482"/>
      <c r="H27" s="79">
        <f>H14</f>
        <v>2020</v>
      </c>
      <c r="I27" s="79">
        <f t="shared" ref="I27:J27" si="2">I14</f>
        <v>2021</v>
      </c>
      <c r="J27" s="79">
        <f t="shared" si="2"/>
        <v>2022</v>
      </c>
    </row>
    <row r="28" spans="1:13" ht="47.25" customHeight="1" x14ac:dyDescent="0.25">
      <c r="A28" s="71">
        <v>1</v>
      </c>
      <c r="B28" s="363">
        <v>212</v>
      </c>
      <c r="C28" s="410" t="s">
        <v>5</v>
      </c>
      <c r="D28" s="36" t="s">
        <v>6</v>
      </c>
      <c r="E28" s="37"/>
      <c r="F28" s="33"/>
      <c r="G28" s="38"/>
      <c r="H28" s="33"/>
      <c r="I28" s="33"/>
      <c r="J28" s="33"/>
    </row>
    <row r="29" spans="1:13" ht="65.25" customHeight="1" x14ac:dyDescent="0.25">
      <c r="A29" s="71">
        <v>2</v>
      </c>
      <c r="B29" s="331">
        <v>222</v>
      </c>
      <c r="C29" s="411" t="s">
        <v>8</v>
      </c>
      <c r="D29" s="36" t="s">
        <v>9</v>
      </c>
      <c r="E29" s="37"/>
      <c r="F29" s="33"/>
      <c r="G29" s="38"/>
      <c r="H29" s="33"/>
      <c r="I29" s="33"/>
      <c r="J29" s="33"/>
    </row>
    <row r="30" spans="1:13" ht="54" customHeight="1" x14ac:dyDescent="0.25">
      <c r="A30" s="71">
        <v>3</v>
      </c>
      <c r="B30" s="331">
        <v>226</v>
      </c>
      <c r="C30" s="411" t="s">
        <v>10</v>
      </c>
      <c r="D30" s="36" t="s">
        <v>11</v>
      </c>
      <c r="E30" s="37"/>
      <c r="F30" s="33"/>
      <c r="G30" s="38"/>
      <c r="H30" s="33"/>
      <c r="I30" s="33"/>
      <c r="J30" s="33"/>
    </row>
    <row r="31" spans="1:13" ht="66" customHeight="1" x14ac:dyDescent="0.25">
      <c r="A31" s="330">
        <v>4</v>
      </c>
      <c r="B31" s="331">
        <v>262</v>
      </c>
      <c r="C31" s="411" t="s">
        <v>450</v>
      </c>
      <c r="D31" s="414" t="s">
        <v>452</v>
      </c>
      <c r="E31" s="37"/>
      <c r="F31" s="33"/>
      <c r="G31" s="38"/>
      <c r="H31" s="33"/>
      <c r="I31" s="33"/>
      <c r="J31" s="33"/>
    </row>
    <row r="32" spans="1:13" ht="51" customHeight="1" x14ac:dyDescent="0.25">
      <c r="A32" s="330">
        <v>5</v>
      </c>
      <c r="B32" s="331">
        <v>266</v>
      </c>
      <c r="C32" s="411" t="s">
        <v>451</v>
      </c>
      <c r="D32" s="418" t="s">
        <v>453</v>
      </c>
      <c r="E32" s="37"/>
      <c r="F32" s="33"/>
      <c r="G32" s="38"/>
      <c r="H32" s="33"/>
      <c r="I32" s="33"/>
      <c r="J32" s="33"/>
    </row>
    <row r="33" spans="1:10" ht="42.75" customHeight="1" x14ac:dyDescent="0.25">
      <c r="A33" s="330">
        <v>6</v>
      </c>
      <c r="B33" s="331">
        <v>290</v>
      </c>
      <c r="C33" s="393" t="s">
        <v>12</v>
      </c>
      <c r="D33" s="36" t="s">
        <v>13</v>
      </c>
      <c r="E33" s="37"/>
      <c r="F33" s="33"/>
      <c r="G33" s="38"/>
      <c r="H33" s="33"/>
      <c r="I33" s="33"/>
      <c r="J33" s="33"/>
    </row>
    <row r="34" spans="1:10" s="81" customFormat="1" ht="15.75" x14ac:dyDescent="0.25">
      <c r="A34" s="540" t="s">
        <v>14</v>
      </c>
      <c r="B34" s="541"/>
      <c r="C34" s="541"/>
      <c r="D34" s="541"/>
      <c r="E34" s="541"/>
      <c r="F34" s="541"/>
      <c r="G34" s="542"/>
      <c r="H34" s="65">
        <f>SUM(H28:H33)</f>
        <v>0</v>
      </c>
      <c r="I34" s="65">
        <f t="shared" ref="I34:J34" si="3">SUM(I28:I33)</f>
        <v>0</v>
      </c>
      <c r="J34" s="65">
        <f t="shared" si="3"/>
        <v>0</v>
      </c>
    </row>
    <row r="35" spans="1:10" s="81" customFormat="1" x14ac:dyDescent="0.25"/>
    <row r="36" spans="1:10" s="81" customFormat="1" ht="16.7" customHeight="1" x14ac:dyDescent="0.25">
      <c r="A36" s="624" t="s">
        <v>109</v>
      </c>
      <c r="B36" s="624"/>
      <c r="C36" s="624"/>
      <c r="D36" s="624"/>
      <c r="E36" s="624"/>
      <c r="F36" s="624"/>
      <c r="G36" s="624"/>
      <c r="H36" s="624"/>
      <c r="I36" s="624"/>
      <c r="J36" s="624"/>
    </row>
    <row r="37" spans="1:10" s="81" customFormat="1" ht="15.75" customHeight="1" x14ac:dyDescent="0.25">
      <c r="A37" s="472" t="s">
        <v>108</v>
      </c>
      <c r="B37" s="472" t="s">
        <v>0</v>
      </c>
      <c r="C37" s="472" t="s">
        <v>107</v>
      </c>
      <c r="D37" s="472" t="s">
        <v>81</v>
      </c>
      <c r="E37" s="531" t="s">
        <v>51</v>
      </c>
      <c r="F37" s="531" t="s">
        <v>92</v>
      </c>
      <c r="G37" s="482" t="s">
        <v>105</v>
      </c>
      <c r="H37" s="483" t="s">
        <v>106</v>
      </c>
      <c r="I37" s="483"/>
      <c r="J37" s="483"/>
    </row>
    <row r="38" spans="1:10" s="81" customFormat="1" ht="15.75" customHeight="1" x14ac:dyDescent="0.25">
      <c r="A38" s="473"/>
      <c r="B38" s="473"/>
      <c r="C38" s="473"/>
      <c r="D38" s="473"/>
      <c r="E38" s="531"/>
      <c r="F38" s="531"/>
      <c r="G38" s="482"/>
      <c r="H38" s="79">
        <f>H14</f>
        <v>2020</v>
      </c>
      <c r="I38" s="79">
        <f t="shared" ref="I38:J38" si="4">I14</f>
        <v>2021</v>
      </c>
      <c r="J38" s="79">
        <f t="shared" si="4"/>
        <v>2022</v>
      </c>
    </row>
    <row r="39" spans="1:10" ht="31.5" customHeight="1" x14ac:dyDescent="0.25">
      <c r="A39" s="71">
        <v>1</v>
      </c>
      <c r="B39" s="331">
        <v>290</v>
      </c>
      <c r="C39" s="393" t="s">
        <v>12</v>
      </c>
      <c r="D39" s="333" t="s">
        <v>13</v>
      </c>
      <c r="E39" s="37"/>
      <c r="F39" s="33"/>
      <c r="G39" s="38"/>
      <c r="H39" s="33"/>
      <c r="I39" s="33"/>
      <c r="J39" s="33"/>
    </row>
    <row r="40" spans="1:10" s="81" customFormat="1" ht="15.75" x14ac:dyDescent="0.25">
      <c r="A40" s="540" t="s">
        <v>15</v>
      </c>
      <c r="B40" s="541"/>
      <c r="C40" s="541"/>
      <c r="D40" s="541"/>
      <c r="E40" s="541"/>
      <c r="F40" s="541"/>
      <c r="G40" s="542"/>
      <c r="H40" s="65">
        <f>SUM(H39:H39)</f>
        <v>0</v>
      </c>
      <c r="I40" s="65">
        <f>SUM(I39:I39)</f>
        <v>0</v>
      </c>
      <c r="J40" s="65">
        <f>SUM(J39:J39)</f>
        <v>0</v>
      </c>
    </row>
    <row r="41" spans="1:10" s="81" customFormat="1" x14ac:dyDescent="0.25"/>
    <row r="42" spans="1:10" s="81" customFormat="1" ht="15.75" x14ac:dyDescent="0.25">
      <c r="A42" s="538" t="s">
        <v>16</v>
      </c>
      <c r="B42" s="538"/>
      <c r="C42" s="538"/>
      <c r="D42" s="538"/>
      <c r="E42" s="538"/>
      <c r="F42" s="538"/>
      <c r="G42" s="538"/>
      <c r="H42" s="538"/>
      <c r="I42" s="538"/>
      <c r="J42" s="538"/>
    </row>
    <row r="43" spans="1:10" s="81" customFormat="1" ht="15.75" x14ac:dyDescent="0.25">
      <c r="A43" s="472" t="s">
        <v>108</v>
      </c>
      <c r="B43" s="472" t="s">
        <v>0</v>
      </c>
      <c r="C43" s="472" t="s">
        <v>107</v>
      </c>
      <c r="D43" s="472" t="s">
        <v>81</v>
      </c>
      <c r="E43" s="531" t="s">
        <v>51</v>
      </c>
      <c r="F43" s="531" t="s">
        <v>92</v>
      </c>
      <c r="G43" s="482" t="s">
        <v>105</v>
      </c>
      <c r="H43" s="483" t="s">
        <v>106</v>
      </c>
      <c r="I43" s="483"/>
      <c r="J43" s="483"/>
    </row>
    <row r="44" spans="1:10" s="81" customFormat="1" ht="15.75" x14ac:dyDescent="0.25">
      <c r="A44" s="473"/>
      <c r="B44" s="473"/>
      <c r="C44" s="473"/>
      <c r="D44" s="473"/>
      <c r="E44" s="531"/>
      <c r="F44" s="531"/>
      <c r="G44" s="482"/>
      <c r="H44" s="79">
        <f>H14</f>
        <v>2020</v>
      </c>
      <c r="I44" s="79">
        <f t="shared" ref="I44:J44" si="5">I14</f>
        <v>2021</v>
      </c>
      <c r="J44" s="79">
        <f t="shared" si="5"/>
        <v>2022</v>
      </c>
    </row>
    <row r="45" spans="1:10" ht="16.7" customHeight="1" x14ac:dyDescent="0.25">
      <c r="A45" s="71">
        <v>1</v>
      </c>
      <c r="B45" s="331">
        <v>290</v>
      </c>
      <c r="C45" s="393" t="s">
        <v>12</v>
      </c>
      <c r="D45" s="333" t="s">
        <v>17</v>
      </c>
      <c r="E45" s="37"/>
      <c r="F45" s="33"/>
      <c r="G45" s="38"/>
      <c r="H45" s="33"/>
      <c r="I45" s="33"/>
      <c r="J45" s="33"/>
    </row>
    <row r="46" spans="1:10" s="81" customFormat="1" ht="16.7" customHeight="1" x14ac:dyDescent="0.25">
      <c r="A46" s="535" t="s">
        <v>455</v>
      </c>
      <c r="B46" s="536"/>
      <c r="C46" s="536"/>
      <c r="D46" s="536"/>
      <c r="E46" s="536"/>
      <c r="F46" s="536"/>
      <c r="G46" s="537"/>
      <c r="H46" s="65">
        <f>SUM(H45:H45)</f>
        <v>0</v>
      </c>
      <c r="I46" s="65">
        <f>SUM(I45:I45)</f>
        <v>0</v>
      </c>
      <c r="J46" s="65">
        <f>SUM(J45:J45)</f>
        <v>0</v>
      </c>
    </row>
    <row r="47" spans="1:10" s="81" customFormat="1" ht="18.75" customHeight="1" x14ac:dyDescent="0.25"/>
    <row r="48" spans="1:10" s="81" customFormat="1" ht="27.6" customHeight="1" x14ac:dyDescent="0.25">
      <c r="A48" s="539" t="s">
        <v>110</v>
      </c>
      <c r="B48" s="539"/>
      <c r="C48" s="539"/>
      <c r="D48" s="539"/>
      <c r="E48" s="539"/>
      <c r="F48" s="539"/>
      <c r="G48" s="539"/>
      <c r="H48" s="539"/>
      <c r="I48" s="539"/>
      <c r="J48" s="539"/>
    </row>
    <row r="49" spans="1:10" s="81" customFormat="1" ht="39.75" customHeight="1" x14ac:dyDescent="0.25">
      <c r="A49" s="472" t="s">
        <v>108</v>
      </c>
      <c r="B49" s="472" t="s">
        <v>0</v>
      </c>
      <c r="C49" s="472" t="s">
        <v>107</v>
      </c>
      <c r="D49" s="472" t="s">
        <v>81</v>
      </c>
      <c r="E49" s="532"/>
      <c r="F49" s="531" t="s">
        <v>35</v>
      </c>
      <c r="G49" s="531" t="s">
        <v>93</v>
      </c>
      <c r="H49" s="483" t="s">
        <v>106</v>
      </c>
      <c r="I49" s="483"/>
      <c r="J49" s="483"/>
    </row>
    <row r="50" spans="1:10" s="81" customFormat="1" ht="13.5" customHeight="1" x14ac:dyDescent="0.25">
      <c r="A50" s="473"/>
      <c r="B50" s="473"/>
      <c r="C50" s="473"/>
      <c r="D50" s="533"/>
      <c r="E50" s="534"/>
      <c r="F50" s="531"/>
      <c r="G50" s="531"/>
      <c r="H50" s="79">
        <f>H14</f>
        <v>2020</v>
      </c>
      <c r="I50" s="79">
        <f t="shared" ref="I50:J50" si="6">I14</f>
        <v>2021</v>
      </c>
      <c r="J50" s="79">
        <f t="shared" si="6"/>
        <v>2022</v>
      </c>
    </row>
    <row r="51" spans="1:10" ht="76.150000000000006" customHeight="1" x14ac:dyDescent="0.25">
      <c r="A51" s="71">
        <v>1</v>
      </c>
      <c r="B51" s="331">
        <v>290</v>
      </c>
      <c r="C51" s="393" t="s">
        <v>12</v>
      </c>
      <c r="D51" s="528" t="s">
        <v>18</v>
      </c>
      <c r="E51" s="530"/>
      <c r="F51" s="33"/>
      <c r="G51" s="38"/>
      <c r="H51" s="33"/>
      <c r="I51" s="33"/>
      <c r="J51" s="33"/>
    </row>
    <row r="52" spans="1:10" s="81" customFormat="1" ht="16.7" customHeight="1" x14ac:dyDescent="0.25">
      <c r="A52" s="486" t="s">
        <v>19</v>
      </c>
      <c r="B52" s="487"/>
      <c r="C52" s="487"/>
      <c r="D52" s="487"/>
      <c r="E52" s="487"/>
      <c r="F52" s="487"/>
      <c r="G52" s="488"/>
      <c r="H52" s="65">
        <f>SUM(H51:H51)</f>
        <v>0</v>
      </c>
      <c r="I52" s="65">
        <f>SUM(I51:I51)</f>
        <v>0</v>
      </c>
      <c r="J52" s="65">
        <f>SUM(J51:J51)</f>
        <v>0</v>
      </c>
    </row>
    <row r="53" spans="1:10" s="81" customFormat="1" ht="16.7" customHeight="1" x14ac:dyDescent="0.25"/>
    <row r="54" spans="1:10" s="81" customFormat="1" ht="15.75" x14ac:dyDescent="0.25">
      <c r="A54" s="538" t="s">
        <v>20</v>
      </c>
      <c r="B54" s="538"/>
      <c r="C54" s="538"/>
      <c r="D54" s="538"/>
      <c r="E54" s="538"/>
      <c r="F54" s="538"/>
      <c r="G54" s="538"/>
      <c r="H54" s="538"/>
      <c r="I54" s="538"/>
      <c r="J54" s="560"/>
    </row>
    <row r="55" spans="1:10" s="81" customFormat="1" ht="16.7" customHeight="1" x14ac:dyDescent="0.25">
      <c r="A55" s="472" t="s">
        <v>108</v>
      </c>
      <c r="B55" s="472" t="s">
        <v>0</v>
      </c>
      <c r="C55" s="472" t="s">
        <v>107</v>
      </c>
      <c r="D55" s="472" t="s">
        <v>81</v>
      </c>
      <c r="E55" s="532"/>
      <c r="F55" s="531" t="s">
        <v>21</v>
      </c>
      <c r="G55" s="531" t="s">
        <v>22</v>
      </c>
      <c r="H55" s="483" t="s">
        <v>106</v>
      </c>
      <c r="I55" s="483"/>
      <c r="J55" s="483"/>
    </row>
    <row r="56" spans="1:10" s="81" customFormat="1" ht="16.7" customHeight="1" x14ac:dyDescent="0.25">
      <c r="A56" s="473"/>
      <c r="B56" s="473"/>
      <c r="C56" s="473"/>
      <c r="D56" s="533"/>
      <c r="E56" s="534"/>
      <c r="F56" s="531"/>
      <c r="G56" s="531"/>
      <c r="H56" s="79">
        <f>H14</f>
        <v>2020</v>
      </c>
      <c r="I56" s="79">
        <f t="shared" ref="I56:J56" si="7">I14</f>
        <v>2021</v>
      </c>
      <c r="J56" s="79">
        <f t="shared" si="7"/>
        <v>2022</v>
      </c>
    </row>
    <row r="57" spans="1:10" ht="16.7" customHeight="1" x14ac:dyDescent="0.25">
      <c r="A57" s="71">
        <v>1</v>
      </c>
      <c r="B57" s="558">
        <v>290</v>
      </c>
      <c r="C57" s="393" t="s">
        <v>12</v>
      </c>
      <c r="D57" s="510" t="s">
        <v>23</v>
      </c>
      <c r="E57" s="512"/>
      <c r="F57" s="40"/>
      <c r="G57" s="41" t="s">
        <v>112</v>
      </c>
      <c r="H57" s="33"/>
      <c r="I57" s="33"/>
      <c r="J57" s="33"/>
    </row>
    <row r="58" spans="1:10" ht="51.75" customHeight="1" x14ac:dyDescent="0.25">
      <c r="A58" s="71">
        <v>2</v>
      </c>
      <c r="B58" s="559"/>
      <c r="C58" s="393" t="s">
        <v>12</v>
      </c>
      <c r="D58" s="510" t="s">
        <v>24</v>
      </c>
      <c r="E58" s="512"/>
      <c r="F58" s="33"/>
      <c r="G58" s="41" t="s">
        <v>111</v>
      </c>
      <c r="H58" s="33"/>
      <c r="I58" s="33"/>
      <c r="J58" s="33"/>
    </row>
    <row r="59" spans="1:10" s="81" customFormat="1" ht="16.7" customHeight="1" x14ac:dyDescent="0.25">
      <c r="A59" s="486" t="s">
        <v>25</v>
      </c>
      <c r="B59" s="487"/>
      <c r="C59" s="487"/>
      <c r="D59" s="487"/>
      <c r="E59" s="487"/>
      <c r="F59" s="487"/>
      <c r="G59" s="488"/>
      <c r="H59" s="65">
        <f>H57+H58</f>
        <v>0</v>
      </c>
      <c r="I59" s="65">
        <f t="shared" ref="I59:J59" si="8">I57+I58</f>
        <v>0</v>
      </c>
      <c r="J59" s="65">
        <f t="shared" si="8"/>
        <v>0</v>
      </c>
    </row>
    <row r="60" spans="1:10" s="81" customFormat="1" ht="24.75" customHeight="1" x14ac:dyDescent="0.25"/>
    <row r="61" spans="1:10" s="81" customFormat="1" ht="16.7" customHeight="1" x14ac:dyDescent="0.25">
      <c r="A61" s="538" t="s">
        <v>26</v>
      </c>
      <c r="B61" s="538"/>
      <c r="C61" s="538"/>
      <c r="D61" s="538"/>
      <c r="E61" s="538"/>
      <c r="F61" s="538"/>
      <c r="G61" s="538"/>
      <c r="H61" s="538"/>
      <c r="I61" s="538"/>
      <c r="J61" s="560"/>
    </row>
    <row r="62" spans="1:10" s="81" customFormat="1" ht="16.7" customHeight="1" x14ac:dyDescent="0.25">
      <c r="A62" s="472" t="s">
        <v>108</v>
      </c>
      <c r="B62" s="472" t="s">
        <v>0</v>
      </c>
      <c r="C62" s="472" t="s">
        <v>107</v>
      </c>
      <c r="D62" s="480" t="s">
        <v>81</v>
      </c>
      <c r="E62" s="480"/>
      <c r="F62" s="566" t="s">
        <v>27</v>
      </c>
      <c r="G62" s="564" t="s">
        <v>28</v>
      </c>
      <c r="H62" s="483" t="s">
        <v>106</v>
      </c>
      <c r="I62" s="483"/>
      <c r="J62" s="483"/>
    </row>
    <row r="63" spans="1:10" s="81" customFormat="1" ht="16.7" customHeight="1" x14ac:dyDescent="0.25">
      <c r="A63" s="473"/>
      <c r="B63" s="473"/>
      <c r="C63" s="473"/>
      <c r="D63" s="480"/>
      <c r="E63" s="480"/>
      <c r="F63" s="567"/>
      <c r="G63" s="565"/>
      <c r="H63" s="79">
        <f>H14</f>
        <v>2020</v>
      </c>
      <c r="I63" s="79">
        <f t="shared" ref="I63:J63" si="9">I14</f>
        <v>2021</v>
      </c>
      <c r="J63" s="79">
        <f t="shared" si="9"/>
        <v>2022</v>
      </c>
    </row>
    <row r="64" spans="1:10" ht="34.700000000000003" customHeight="1" x14ac:dyDescent="0.25">
      <c r="A64" s="71">
        <v>1</v>
      </c>
      <c r="B64" s="563">
        <v>290</v>
      </c>
      <c r="C64" s="393" t="s">
        <v>12</v>
      </c>
      <c r="D64" s="568" t="s">
        <v>29</v>
      </c>
      <c r="E64" s="568"/>
      <c r="F64" s="4"/>
      <c r="G64" s="2"/>
      <c r="H64" s="33"/>
      <c r="I64" s="33"/>
      <c r="J64" s="33"/>
    </row>
    <row r="65" spans="1:10" ht="28.5" customHeight="1" x14ac:dyDescent="0.25">
      <c r="A65" s="71">
        <v>2</v>
      </c>
      <c r="B65" s="563"/>
      <c r="C65" s="393" t="s">
        <v>12</v>
      </c>
      <c r="D65" s="510" t="s">
        <v>85</v>
      </c>
      <c r="E65" s="512"/>
      <c r="F65" s="364" t="s">
        <v>30</v>
      </c>
      <c r="G65" s="365" t="s">
        <v>30</v>
      </c>
      <c r="H65" s="33"/>
      <c r="I65" s="33"/>
      <c r="J65" s="33"/>
    </row>
    <row r="66" spans="1:10" ht="28.5" customHeight="1" x14ac:dyDescent="0.25">
      <c r="A66" s="71">
        <v>3</v>
      </c>
      <c r="B66" s="563"/>
      <c r="C66" s="393" t="s">
        <v>12</v>
      </c>
      <c r="D66" s="433"/>
      <c r="E66" s="435"/>
      <c r="F66" s="364" t="s">
        <v>30</v>
      </c>
      <c r="G66" s="365" t="s">
        <v>30</v>
      </c>
      <c r="H66" s="33"/>
      <c r="I66" s="33"/>
      <c r="J66" s="33"/>
    </row>
    <row r="67" spans="1:10" s="81" customFormat="1" ht="16.7" customHeight="1" x14ac:dyDescent="0.25">
      <c r="A67" s="486" t="s">
        <v>31</v>
      </c>
      <c r="B67" s="487"/>
      <c r="C67" s="487"/>
      <c r="D67" s="487"/>
      <c r="E67" s="487"/>
      <c r="F67" s="487"/>
      <c r="G67" s="488"/>
      <c r="H67" s="65">
        <f>SUM(H64:H66)</f>
        <v>0</v>
      </c>
      <c r="I67" s="65">
        <f t="shared" ref="I67:J67" si="10">SUM(I64:I66)</f>
        <v>0</v>
      </c>
      <c r="J67" s="65">
        <f t="shared" si="10"/>
        <v>0</v>
      </c>
    </row>
    <row r="68" spans="1:10" s="81" customFormat="1" ht="21.75" customHeight="1" x14ac:dyDescent="0.25"/>
    <row r="69" spans="1:10" s="81" customFormat="1" ht="16.7" customHeight="1" x14ac:dyDescent="0.25">
      <c r="A69" s="538" t="s">
        <v>32</v>
      </c>
      <c r="B69" s="538"/>
      <c r="C69" s="538"/>
      <c r="D69" s="538"/>
      <c r="E69" s="538"/>
      <c r="F69" s="538"/>
      <c r="G69" s="538"/>
      <c r="H69" s="538"/>
      <c r="I69" s="538"/>
      <c r="J69" s="560"/>
    </row>
    <row r="70" spans="1:10" s="81" customFormat="1" ht="16.7" customHeight="1" x14ac:dyDescent="0.25">
      <c r="A70" s="472" t="s">
        <v>108</v>
      </c>
      <c r="B70" s="472" t="s">
        <v>0</v>
      </c>
      <c r="C70" s="472" t="s">
        <v>107</v>
      </c>
      <c r="D70" s="483" t="s">
        <v>81</v>
      </c>
      <c r="E70" s="483"/>
      <c r="F70" s="483"/>
      <c r="G70" s="483"/>
      <c r="H70" s="483" t="s">
        <v>106</v>
      </c>
      <c r="I70" s="483"/>
      <c r="J70" s="483"/>
    </row>
    <row r="71" spans="1:10" s="81" customFormat="1" ht="16.7" customHeight="1" x14ac:dyDescent="0.25">
      <c r="A71" s="473"/>
      <c r="B71" s="473"/>
      <c r="C71" s="473"/>
      <c r="D71" s="483"/>
      <c r="E71" s="483"/>
      <c r="F71" s="483"/>
      <c r="G71" s="483"/>
      <c r="H71" s="79">
        <f>H14</f>
        <v>2020</v>
      </c>
      <c r="I71" s="79">
        <f t="shared" ref="I71:J71" si="11">I14</f>
        <v>2021</v>
      </c>
      <c r="J71" s="79">
        <f t="shared" si="11"/>
        <v>2022</v>
      </c>
    </row>
    <row r="72" spans="1:10" ht="15.75" x14ac:dyDescent="0.25">
      <c r="A72" s="71">
        <v>1</v>
      </c>
      <c r="B72" s="558">
        <v>290</v>
      </c>
      <c r="C72" s="393" t="s">
        <v>12</v>
      </c>
      <c r="D72" s="569" t="s">
        <v>100</v>
      </c>
      <c r="E72" s="570"/>
      <c r="F72" s="570"/>
      <c r="G72" s="571"/>
      <c r="H72" s="33"/>
      <c r="I72" s="33"/>
      <c r="J72" s="33"/>
    </row>
    <row r="73" spans="1:10" ht="15.75" x14ac:dyDescent="0.25">
      <c r="A73" s="71">
        <v>2</v>
      </c>
      <c r="B73" s="559"/>
      <c r="C73" s="393" t="s">
        <v>12</v>
      </c>
      <c r="D73" s="628"/>
      <c r="E73" s="629"/>
      <c r="F73" s="629"/>
      <c r="G73" s="630"/>
      <c r="H73" s="33"/>
      <c r="I73" s="33"/>
      <c r="J73" s="33"/>
    </row>
    <row r="74" spans="1:10" s="81" customFormat="1" ht="15.75" x14ac:dyDescent="0.25">
      <c r="A74" s="486" t="s">
        <v>33</v>
      </c>
      <c r="B74" s="487"/>
      <c r="C74" s="487"/>
      <c r="D74" s="487"/>
      <c r="E74" s="487"/>
      <c r="F74" s="487"/>
      <c r="G74" s="488"/>
      <c r="H74" s="65">
        <f>SUM(H72:H73)</f>
        <v>0</v>
      </c>
      <c r="I74" s="65">
        <f t="shared" ref="I74:J74" si="12">SUM(I72:I73)</f>
        <v>0</v>
      </c>
      <c r="J74" s="65">
        <f t="shared" si="12"/>
        <v>0</v>
      </c>
    </row>
    <row r="75" spans="1:10" s="81" customFormat="1" x14ac:dyDescent="0.25"/>
    <row r="76" spans="1:10" s="81" customFormat="1" ht="20.25" customHeight="1" x14ac:dyDescent="0.25">
      <c r="A76" s="538" t="s">
        <v>34</v>
      </c>
      <c r="B76" s="538"/>
      <c r="C76" s="538"/>
      <c r="D76" s="538"/>
      <c r="E76" s="538"/>
      <c r="F76" s="538"/>
      <c r="G76" s="538"/>
      <c r="H76" s="538"/>
      <c r="I76" s="538"/>
      <c r="J76" s="560"/>
    </row>
    <row r="77" spans="1:10" s="81" customFormat="1" ht="15.75" customHeight="1" x14ac:dyDescent="0.25">
      <c r="A77" s="472" t="s">
        <v>108</v>
      </c>
      <c r="B77" s="480" t="s">
        <v>0</v>
      </c>
      <c r="C77" s="480" t="s">
        <v>107</v>
      </c>
      <c r="D77" s="483" t="s">
        <v>81</v>
      </c>
      <c r="E77" s="480" t="s">
        <v>86</v>
      </c>
      <c r="F77" s="481" t="s">
        <v>35</v>
      </c>
      <c r="G77" s="482" t="s">
        <v>114</v>
      </c>
      <c r="H77" s="483" t="s">
        <v>106</v>
      </c>
      <c r="I77" s="483"/>
      <c r="J77" s="483"/>
    </row>
    <row r="78" spans="1:10" s="81" customFormat="1" ht="18" customHeight="1" x14ac:dyDescent="0.25">
      <c r="A78" s="473"/>
      <c r="B78" s="480"/>
      <c r="C78" s="480"/>
      <c r="D78" s="483"/>
      <c r="E78" s="480"/>
      <c r="F78" s="481"/>
      <c r="G78" s="482"/>
      <c r="H78" s="79">
        <f>H14</f>
        <v>2020</v>
      </c>
      <c r="I78" s="79">
        <f t="shared" ref="I78:J78" si="13">I14</f>
        <v>2021</v>
      </c>
      <c r="J78" s="79">
        <f t="shared" si="13"/>
        <v>2022</v>
      </c>
    </row>
    <row r="79" spans="1:10" ht="38.450000000000003" customHeight="1" x14ac:dyDescent="0.25">
      <c r="A79" s="579">
        <v>1</v>
      </c>
      <c r="B79" s="558">
        <v>225</v>
      </c>
      <c r="C79" s="575" t="s">
        <v>36</v>
      </c>
      <c r="D79" s="73" t="s">
        <v>37</v>
      </c>
      <c r="E79" s="74"/>
      <c r="F79" s="75"/>
      <c r="G79" s="76"/>
      <c r="H79" s="101" t="s">
        <v>30</v>
      </c>
      <c r="I79" s="101" t="s">
        <v>30</v>
      </c>
      <c r="J79" s="101" t="s">
        <v>30</v>
      </c>
    </row>
    <row r="80" spans="1:10" ht="15.75" x14ac:dyDescent="0.25">
      <c r="A80" s="580"/>
      <c r="B80" s="578"/>
      <c r="C80" s="576"/>
      <c r="D80" s="43"/>
      <c r="E80" s="44" t="s">
        <v>98</v>
      </c>
      <c r="F80" s="37"/>
      <c r="G80" s="46" t="e">
        <f>H80/F80</f>
        <v>#DIV/0!</v>
      </c>
      <c r="H80" s="33"/>
      <c r="I80" s="33"/>
      <c r="J80" s="33"/>
    </row>
    <row r="81" spans="1:10" ht="15.75" x14ac:dyDescent="0.25">
      <c r="A81" s="580"/>
      <c r="B81" s="578"/>
      <c r="C81" s="576"/>
      <c r="D81" s="43"/>
      <c r="E81" s="44" t="s">
        <v>98</v>
      </c>
      <c r="F81" s="37"/>
      <c r="G81" s="46" t="e">
        <f t="shared" ref="G81:G93" si="14">H81/F81</f>
        <v>#DIV/0!</v>
      </c>
      <c r="H81" s="33"/>
      <c r="I81" s="33"/>
      <c r="J81" s="33"/>
    </row>
    <row r="82" spans="1:10" ht="15.75" x14ac:dyDescent="0.25">
      <c r="A82" s="580"/>
      <c r="B82" s="578"/>
      <c r="C82" s="576"/>
      <c r="D82" s="43"/>
      <c r="E82" s="44" t="s">
        <v>98</v>
      </c>
      <c r="F82" s="37"/>
      <c r="G82" s="46" t="e">
        <f t="shared" si="14"/>
        <v>#DIV/0!</v>
      </c>
      <c r="H82" s="33"/>
      <c r="I82" s="33"/>
      <c r="J82" s="33"/>
    </row>
    <row r="83" spans="1:10" ht="15.75" x14ac:dyDescent="0.25">
      <c r="A83" s="580"/>
      <c r="B83" s="578"/>
      <c r="C83" s="576"/>
      <c r="D83" s="43"/>
      <c r="E83" s="44" t="s">
        <v>98</v>
      </c>
      <c r="F83" s="37"/>
      <c r="G83" s="46" t="e">
        <f t="shared" si="14"/>
        <v>#DIV/0!</v>
      </c>
      <c r="H83" s="33"/>
      <c r="I83" s="33"/>
      <c r="J83" s="33"/>
    </row>
    <row r="84" spans="1:10" ht="15.75" x14ac:dyDescent="0.25">
      <c r="A84" s="580"/>
      <c r="B84" s="578"/>
      <c r="C84" s="576"/>
      <c r="D84" s="43"/>
      <c r="E84" s="44" t="s">
        <v>98</v>
      </c>
      <c r="F84" s="37"/>
      <c r="G84" s="46" t="e">
        <f t="shared" si="14"/>
        <v>#DIV/0!</v>
      </c>
      <c r="H84" s="33"/>
      <c r="I84" s="33"/>
      <c r="J84" s="33"/>
    </row>
    <row r="85" spans="1:10" ht="15.75" x14ac:dyDescent="0.25">
      <c r="A85" s="581"/>
      <c r="B85" s="559"/>
      <c r="C85" s="577"/>
      <c r="D85" s="43"/>
      <c r="E85" s="44" t="s">
        <v>98</v>
      </c>
      <c r="F85" s="37"/>
      <c r="G85" s="46" t="e">
        <f t="shared" si="14"/>
        <v>#DIV/0!</v>
      </c>
      <c r="H85" s="33"/>
      <c r="I85" s="33"/>
      <c r="J85" s="33"/>
    </row>
    <row r="86" spans="1:10" s="81" customFormat="1" ht="15.75" x14ac:dyDescent="0.25">
      <c r="A86" s="591" t="s">
        <v>431</v>
      </c>
      <c r="B86" s="592"/>
      <c r="C86" s="592"/>
      <c r="D86" s="592"/>
      <c r="E86" s="592"/>
      <c r="F86" s="592"/>
      <c r="G86" s="593"/>
      <c r="H86" s="334">
        <f>SUM(H80:H85)</f>
        <v>0</v>
      </c>
      <c r="I86" s="334">
        <f t="shared" ref="I86:J86" si="15">SUM(I80:I85)</f>
        <v>0</v>
      </c>
      <c r="J86" s="334">
        <f t="shared" si="15"/>
        <v>0</v>
      </c>
    </row>
    <row r="87" spans="1:10" ht="18" customHeight="1" x14ac:dyDescent="0.25">
      <c r="A87" s="579">
        <v>1</v>
      </c>
      <c r="B87" s="558">
        <v>226</v>
      </c>
      <c r="C87" s="575" t="s">
        <v>10</v>
      </c>
      <c r="D87" s="43"/>
      <c r="E87" s="44" t="s">
        <v>98</v>
      </c>
      <c r="F87" s="37"/>
      <c r="G87" s="46" t="e">
        <f t="shared" si="14"/>
        <v>#DIV/0!</v>
      </c>
      <c r="H87" s="33"/>
      <c r="I87" s="33"/>
      <c r="J87" s="33"/>
    </row>
    <row r="88" spans="1:10" ht="15.75" x14ac:dyDescent="0.25">
      <c r="A88" s="580"/>
      <c r="B88" s="578"/>
      <c r="C88" s="576"/>
      <c r="D88" s="43"/>
      <c r="E88" s="44" t="s">
        <v>98</v>
      </c>
      <c r="F88" s="37"/>
      <c r="G88" s="46" t="e">
        <f t="shared" si="14"/>
        <v>#DIV/0!</v>
      </c>
      <c r="H88" s="33"/>
      <c r="I88" s="33"/>
      <c r="J88" s="33"/>
    </row>
    <row r="89" spans="1:10" ht="15.75" x14ac:dyDescent="0.25">
      <c r="A89" s="580"/>
      <c r="B89" s="578"/>
      <c r="C89" s="576"/>
      <c r="D89" s="43"/>
      <c r="E89" s="44" t="s">
        <v>98</v>
      </c>
      <c r="F89" s="37"/>
      <c r="G89" s="46" t="e">
        <f>H89/F89</f>
        <v>#DIV/0!</v>
      </c>
      <c r="H89" s="33"/>
      <c r="I89" s="33"/>
      <c r="J89" s="33"/>
    </row>
    <row r="90" spans="1:10" ht="15.75" x14ac:dyDescent="0.25">
      <c r="A90" s="580"/>
      <c r="B90" s="578"/>
      <c r="C90" s="576"/>
      <c r="D90" s="43"/>
      <c r="E90" s="44" t="s">
        <v>98</v>
      </c>
      <c r="F90" s="37"/>
      <c r="G90" s="46" t="e">
        <f t="shared" si="14"/>
        <v>#DIV/0!</v>
      </c>
      <c r="H90" s="33"/>
      <c r="I90" s="33"/>
      <c r="J90" s="33"/>
    </row>
    <row r="91" spans="1:10" ht="15.75" x14ac:dyDescent="0.25">
      <c r="A91" s="580"/>
      <c r="B91" s="578"/>
      <c r="C91" s="576"/>
      <c r="D91" s="43"/>
      <c r="E91" s="44" t="s">
        <v>98</v>
      </c>
      <c r="F91" s="37"/>
      <c r="G91" s="46" t="e">
        <f t="shared" si="14"/>
        <v>#DIV/0!</v>
      </c>
      <c r="H91" s="33"/>
      <c r="I91" s="33"/>
      <c r="J91" s="33"/>
    </row>
    <row r="92" spans="1:10" ht="15.75" x14ac:dyDescent="0.25">
      <c r="A92" s="580"/>
      <c r="B92" s="578"/>
      <c r="C92" s="576"/>
      <c r="D92" s="43"/>
      <c r="E92" s="44" t="s">
        <v>98</v>
      </c>
      <c r="F92" s="37"/>
      <c r="G92" s="46" t="e">
        <f t="shared" si="14"/>
        <v>#DIV/0!</v>
      </c>
      <c r="H92" s="33"/>
      <c r="I92" s="33"/>
      <c r="J92" s="33"/>
    </row>
    <row r="93" spans="1:10" ht="15.75" x14ac:dyDescent="0.25">
      <c r="A93" s="581"/>
      <c r="B93" s="559"/>
      <c r="C93" s="577"/>
      <c r="D93" s="43"/>
      <c r="E93" s="44" t="s">
        <v>98</v>
      </c>
      <c r="F93" s="37"/>
      <c r="G93" s="46" t="e">
        <f t="shared" si="14"/>
        <v>#DIV/0!</v>
      </c>
      <c r="H93" s="33"/>
      <c r="I93" s="33"/>
      <c r="J93" s="33"/>
    </row>
    <row r="94" spans="1:10" s="81" customFormat="1" ht="15.75" x14ac:dyDescent="0.25">
      <c r="A94" s="591" t="s">
        <v>432</v>
      </c>
      <c r="B94" s="592"/>
      <c r="C94" s="592"/>
      <c r="D94" s="592"/>
      <c r="E94" s="592"/>
      <c r="F94" s="592"/>
      <c r="G94" s="593"/>
      <c r="H94" s="334">
        <f>SUM(H87:H93)</f>
        <v>0</v>
      </c>
      <c r="I94" s="334">
        <f t="shared" ref="I94:J94" si="16">SUM(I87:I93)</f>
        <v>0</v>
      </c>
      <c r="J94" s="334">
        <f t="shared" si="16"/>
        <v>0</v>
      </c>
    </row>
    <row r="95" spans="1:10" s="81" customFormat="1" ht="15.75" x14ac:dyDescent="0.25">
      <c r="A95" s="486" t="s">
        <v>39</v>
      </c>
      <c r="B95" s="487"/>
      <c r="C95" s="487"/>
      <c r="D95" s="487"/>
      <c r="E95" s="487"/>
      <c r="F95" s="487"/>
      <c r="G95" s="488"/>
      <c r="H95" s="65">
        <f>H94+H86</f>
        <v>0</v>
      </c>
      <c r="I95" s="65">
        <f t="shared" ref="I95:J95" si="17">I94+I86</f>
        <v>0</v>
      </c>
      <c r="J95" s="65">
        <f t="shared" si="17"/>
        <v>0</v>
      </c>
    </row>
    <row r="96" spans="1:10" s="81" customFormat="1" x14ac:dyDescent="0.25">
      <c r="A96" s="335"/>
      <c r="B96" s="335"/>
      <c r="C96" s="335"/>
      <c r="D96" s="335"/>
      <c r="E96" s="335"/>
      <c r="F96" s="335"/>
      <c r="G96" s="335"/>
    </row>
    <row r="97" spans="1:10" s="81" customFormat="1" x14ac:dyDescent="0.25">
      <c r="A97" s="594" t="s">
        <v>433</v>
      </c>
      <c r="B97" s="594"/>
      <c r="C97" s="594"/>
      <c r="D97" s="594"/>
      <c r="E97" s="594"/>
      <c r="F97" s="594"/>
      <c r="G97" s="594"/>
      <c r="H97" s="594"/>
      <c r="I97" s="594"/>
      <c r="J97" s="594"/>
    </row>
    <row r="98" spans="1:10" s="81" customFormat="1" ht="15.75" x14ac:dyDescent="0.25">
      <c r="A98" s="472" t="s">
        <v>108</v>
      </c>
      <c r="B98" s="480" t="s">
        <v>0</v>
      </c>
      <c r="C98" s="480" t="s">
        <v>107</v>
      </c>
      <c r="D98" s="483" t="s">
        <v>81</v>
      </c>
      <c r="E98" s="480" t="s">
        <v>86</v>
      </c>
      <c r="F98" s="481" t="s">
        <v>35</v>
      </c>
      <c r="G98" s="482" t="s">
        <v>114</v>
      </c>
      <c r="H98" s="483" t="s">
        <v>106</v>
      </c>
      <c r="I98" s="483"/>
      <c r="J98" s="483"/>
    </row>
    <row r="99" spans="1:10" s="81" customFormat="1" ht="15.75" x14ac:dyDescent="0.25">
      <c r="A99" s="473"/>
      <c r="B99" s="480"/>
      <c r="C99" s="480"/>
      <c r="D99" s="483"/>
      <c r="E99" s="480"/>
      <c r="F99" s="481"/>
      <c r="G99" s="482"/>
      <c r="H99" s="79">
        <f>H14</f>
        <v>2020</v>
      </c>
      <c r="I99" s="79">
        <f t="shared" ref="I99:J99" si="18">I14</f>
        <v>2021</v>
      </c>
      <c r="J99" s="79">
        <f t="shared" si="18"/>
        <v>2022</v>
      </c>
    </row>
    <row r="100" spans="1:10" ht="45" x14ac:dyDescent="0.25">
      <c r="A100" s="260">
        <v>1</v>
      </c>
      <c r="B100" s="331">
        <v>225</v>
      </c>
      <c r="C100" s="336" t="s">
        <v>36</v>
      </c>
      <c r="D100" s="45"/>
      <c r="E100" s="44" t="s">
        <v>98</v>
      </c>
      <c r="F100" s="37"/>
      <c r="G100" s="46" t="e">
        <f>H100/F100</f>
        <v>#DIV/0!</v>
      </c>
      <c r="H100" s="33"/>
      <c r="I100" s="33"/>
      <c r="J100" s="33"/>
    </row>
    <row r="101" spans="1:10" ht="21.95" customHeight="1" x14ac:dyDescent="0.25">
      <c r="A101" s="260"/>
      <c r="B101" s="331">
        <v>226</v>
      </c>
      <c r="C101" s="336" t="s">
        <v>10</v>
      </c>
      <c r="D101" s="45"/>
      <c r="E101" s="44" t="s">
        <v>98</v>
      </c>
      <c r="F101" s="37"/>
      <c r="G101" s="46" t="e">
        <f t="shared" ref="G101:G103" si="19">H101/F101</f>
        <v>#DIV/0!</v>
      </c>
      <c r="H101" s="33"/>
      <c r="I101" s="33"/>
      <c r="J101" s="33"/>
    </row>
    <row r="102" spans="1:10" ht="15.75" x14ac:dyDescent="0.25">
      <c r="A102" s="260"/>
      <c r="B102" s="266"/>
      <c r="C102" s="47"/>
      <c r="D102" s="45"/>
      <c r="E102" s="44" t="s">
        <v>98</v>
      </c>
      <c r="F102" s="37"/>
      <c r="G102" s="46" t="e">
        <f t="shared" si="19"/>
        <v>#DIV/0!</v>
      </c>
      <c r="H102" s="33"/>
      <c r="I102" s="33"/>
      <c r="J102" s="33"/>
    </row>
    <row r="103" spans="1:10" ht="30" x14ac:dyDescent="0.25">
      <c r="A103" s="260"/>
      <c r="B103" s="331">
        <v>310</v>
      </c>
      <c r="C103" s="336" t="s">
        <v>435</v>
      </c>
      <c r="D103" s="45"/>
      <c r="E103" s="44" t="s">
        <v>98</v>
      </c>
      <c r="F103" s="37"/>
      <c r="G103" s="46" t="e">
        <f t="shared" si="19"/>
        <v>#DIV/0!</v>
      </c>
      <c r="H103" s="33"/>
      <c r="I103" s="33"/>
      <c r="J103" s="33"/>
    </row>
    <row r="104" spans="1:10" s="81" customFormat="1" ht="17.25" customHeight="1" x14ac:dyDescent="0.25">
      <c r="A104" s="486" t="s">
        <v>434</v>
      </c>
      <c r="B104" s="487"/>
      <c r="C104" s="487"/>
      <c r="D104" s="487"/>
      <c r="E104" s="487"/>
      <c r="F104" s="487"/>
      <c r="G104" s="488"/>
      <c r="H104" s="65">
        <f>SUM(H100:H103)</f>
        <v>0</v>
      </c>
      <c r="I104" s="65">
        <f t="shared" ref="I104:J104" si="20">SUM(I100:I103)</f>
        <v>0</v>
      </c>
      <c r="J104" s="65">
        <f t="shared" si="20"/>
        <v>0</v>
      </c>
    </row>
    <row r="105" spans="1:10" s="81" customFormat="1" x14ac:dyDescent="0.25"/>
    <row r="106" spans="1:10" s="81" customFormat="1" ht="17.25" customHeight="1" x14ac:dyDescent="0.25">
      <c r="A106" s="526" t="s">
        <v>115</v>
      </c>
      <c r="B106" s="526"/>
      <c r="C106" s="526"/>
      <c r="D106" s="526"/>
      <c r="E106" s="526"/>
      <c r="F106" s="526"/>
      <c r="G106" s="526"/>
      <c r="H106" s="526"/>
      <c r="I106" s="526"/>
      <c r="J106" s="634"/>
    </row>
    <row r="107" spans="1:10" s="81" customFormat="1" ht="17.25" customHeight="1" x14ac:dyDescent="0.25">
      <c r="B107" s="471" t="s">
        <v>40</v>
      </c>
      <c r="C107" s="471"/>
      <c r="D107" s="471"/>
      <c r="E107" s="471"/>
      <c r="F107" s="471"/>
      <c r="G107" s="471"/>
      <c r="H107" s="471"/>
      <c r="I107" s="471"/>
      <c r="J107" s="471"/>
    </row>
    <row r="108" spans="1:10" s="81" customFormat="1" ht="17.25" customHeight="1" x14ac:dyDescent="0.25">
      <c r="A108" s="480" t="s">
        <v>108</v>
      </c>
      <c r="B108" s="483" t="s">
        <v>116</v>
      </c>
      <c r="C108" s="483"/>
      <c r="D108" s="483"/>
      <c r="E108" s="481" t="s">
        <v>94</v>
      </c>
      <c r="F108" s="481" t="s">
        <v>95</v>
      </c>
      <c r="G108" s="482" t="s">
        <v>117</v>
      </c>
      <c r="H108" s="483" t="s">
        <v>106</v>
      </c>
      <c r="I108" s="483"/>
      <c r="J108" s="483"/>
    </row>
    <row r="109" spans="1:10" s="81" customFormat="1" ht="15" customHeight="1" x14ac:dyDescent="0.25">
      <c r="A109" s="480"/>
      <c r="B109" s="483"/>
      <c r="C109" s="483"/>
      <c r="D109" s="483"/>
      <c r="E109" s="481"/>
      <c r="F109" s="481"/>
      <c r="G109" s="482"/>
      <c r="H109" s="79">
        <f>H14</f>
        <v>2020</v>
      </c>
      <c r="I109" s="79">
        <f t="shared" ref="I109:J109" si="21">I14</f>
        <v>2021</v>
      </c>
      <c r="J109" s="79">
        <f t="shared" si="21"/>
        <v>2022</v>
      </c>
    </row>
    <row r="110" spans="1:10" s="81" customFormat="1" x14ac:dyDescent="0.25">
      <c r="A110" s="338">
        <v>1</v>
      </c>
      <c r="B110" s="465">
        <v>2</v>
      </c>
      <c r="C110" s="465"/>
      <c r="D110" s="465"/>
      <c r="E110" s="339">
        <v>3</v>
      </c>
      <c r="F110" s="339">
        <v>4</v>
      </c>
      <c r="G110" s="339">
        <v>5</v>
      </c>
      <c r="H110" s="340">
        <v>6</v>
      </c>
      <c r="I110" s="340">
        <v>7</v>
      </c>
      <c r="J110" s="340">
        <v>8</v>
      </c>
    </row>
    <row r="111" spans="1:10" ht="15.75" x14ac:dyDescent="0.25">
      <c r="A111" s="199">
        <v>1</v>
      </c>
      <c r="B111" s="528" t="s">
        <v>41</v>
      </c>
      <c r="C111" s="529"/>
      <c r="D111" s="530"/>
      <c r="E111" s="37"/>
      <c r="F111" s="37"/>
      <c r="G111" s="33" t="e">
        <f>H111/F111/E111</f>
        <v>#DIV/0!</v>
      </c>
      <c r="H111" s="33"/>
      <c r="I111" s="33"/>
      <c r="J111" s="33"/>
    </row>
    <row r="112" spans="1:10" ht="33.75" customHeight="1" x14ac:dyDescent="0.25">
      <c r="A112" s="199">
        <v>2</v>
      </c>
      <c r="B112" s="631" t="s">
        <v>42</v>
      </c>
      <c r="C112" s="632"/>
      <c r="D112" s="633"/>
      <c r="E112" s="37"/>
      <c r="F112" s="37"/>
      <c r="G112" s="33" t="e">
        <f>H112/F112/E112</f>
        <v>#DIV/0!</v>
      </c>
      <c r="H112" s="33"/>
      <c r="I112" s="33"/>
      <c r="J112" s="33"/>
    </row>
    <row r="113" spans="1:10" ht="18.75" customHeight="1" x14ac:dyDescent="0.25">
      <c r="A113" s="199">
        <v>3</v>
      </c>
      <c r="B113" s="631" t="s">
        <v>87</v>
      </c>
      <c r="C113" s="632"/>
      <c r="D113" s="633"/>
      <c r="E113" s="37"/>
      <c r="F113" s="37"/>
      <c r="G113" s="33" t="e">
        <f t="shared" ref="G113:G120" si="22">H113/F113/E113</f>
        <v>#DIV/0!</v>
      </c>
      <c r="H113" s="33"/>
      <c r="I113" s="33"/>
      <c r="J113" s="33"/>
    </row>
    <row r="114" spans="1:10" ht="12" customHeight="1" x14ac:dyDescent="0.25">
      <c r="A114" s="199">
        <v>4</v>
      </c>
      <c r="B114" s="631" t="s">
        <v>44</v>
      </c>
      <c r="C114" s="632"/>
      <c r="D114" s="633"/>
      <c r="E114" s="37"/>
      <c r="F114" s="37"/>
      <c r="G114" s="33" t="e">
        <f t="shared" si="22"/>
        <v>#DIV/0!</v>
      </c>
      <c r="H114" s="33"/>
      <c r="I114" s="33"/>
      <c r="J114" s="33"/>
    </row>
    <row r="115" spans="1:10" ht="15.75" x14ac:dyDescent="0.25">
      <c r="A115" s="199">
        <v>5</v>
      </c>
      <c r="B115" s="631" t="s">
        <v>48</v>
      </c>
      <c r="C115" s="632"/>
      <c r="D115" s="633"/>
      <c r="E115" s="37"/>
      <c r="F115" s="37"/>
      <c r="G115" s="33" t="e">
        <f t="shared" si="22"/>
        <v>#DIV/0!</v>
      </c>
      <c r="H115" s="33"/>
      <c r="I115" s="33"/>
      <c r="J115" s="33"/>
    </row>
    <row r="116" spans="1:10" ht="15.75" x14ac:dyDescent="0.25">
      <c r="A116" s="199">
        <v>6</v>
      </c>
      <c r="B116" s="631" t="s">
        <v>88</v>
      </c>
      <c r="C116" s="632"/>
      <c r="D116" s="633"/>
      <c r="E116" s="37"/>
      <c r="F116" s="37"/>
      <c r="G116" s="33" t="e">
        <f t="shared" si="22"/>
        <v>#DIV/0!</v>
      </c>
      <c r="H116" s="33"/>
      <c r="I116" s="33"/>
      <c r="J116" s="33"/>
    </row>
    <row r="117" spans="1:10" ht="15.75" x14ac:dyDescent="0.25">
      <c r="A117" s="199">
        <v>7</v>
      </c>
      <c r="B117" s="631" t="s">
        <v>46</v>
      </c>
      <c r="C117" s="632"/>
      <c r="D117" s="633"/>
      <c r="E117" s="37"/>
      <c r="F117" s="37"/>
      <c r="G117" s="33" t="e">
        <f t="shared" si="22"/>
        <v>#DIV/0!</v>
      </c>
      <c r="H117" s="33"/>
      <c r="I117" s="33"/>
      <c r="J117" s="33"/>
    </row>
    <row r="118" spans="1:10" ht="15.75" x14ac:dyDescent="0.25">
      <c r="A118" s="199">
        <v>8</v>
      </c>
      <c r="B118" s="631" t="s">
        <v>43</v>
      </c>
      <c r="C118" s="632"/>
      <c r="D118" s="633"/>
      <c r="E118" s="37"/>
      <c r="F118" s="37"/>
      <c r="G118" s="33" t="e">
        <f t="shared" si="22"/>
        <v>#DIV/0!</v>
      </c>
      <c r="H118" s="33"/>
      <c r="I118" s="33"/>
      <c r="J118" s="33"/>
    </row>
    <row r="119" spans="1:10" ht="15.75" x14ac:dyDescent="0.25">
      <c r="A119" s="199">
        <v>9</v>
      </c>
      <c r="B119" s="631" t="s">
        <v>47</v>
      </c>
      <c r="C119" s="632"/>
      <c r="D119" s="633"/>
      <c r="E119" s="37"/>
      <c r="F119" s="37"/>
      <c r="G119" s="33" t="e">
        <f t="shared" si="22"/>
        <v>#DIV/0!</v>
      </c>
      <c r="H119" s="33"/>
      <c r="I119" s="33"/>
      <c r="J119" s="33"/>
    </row>
    <row r="120" spans="1:10" ht="15.75" x14ac:dyDescent="0.25">
      <c r="A120" s="199">
        <v>10</v>
      </c>
      <c r="B120" s="631" t="s">
        <v>45</v>
      </c>
      <c r="C120" s="632"/>
      <c r="D120" s="633"/>
      <c r="E120" s="37"/>
      <c r="F120" s="37"/>
      <c r="G120" s="33" t="e">
        <f t="shared" si="22"/>
        <v>#DIV/0!</v>
      </c>
      <c r="H120" s="33"/>
      <c r="I120" s="33"/>
      <c r="J120" s="33"/>
    </row>
    <row r="121" spans="1:10" s="81" customFormat="1" ht="15.75" x14ac:dyDescent="0.25">
      <c r="A121" s="486" t="s">
        <v>49</v>
      </c>
      <c r="B121" s="487"/>
      <c r="C121" s="487"/>
      <c r="D121" s="487"/>
      <c r="E121" s="487"/>
      <c r="F121" s="487"/>
      <c r="G121" s="488"/>
      <c r="H121" s="65">
        <f>SUM(H111:H120)</f>
        <v>0</v>
      </c>
      <c r="I121" s="65">
        <f t="shared" ref="I121:J121" si="23">SUM(I111:I120)</f>
        <v>0</v>
      </c>
      <c r="J121" s="65">
        <f t="shared" si="23"/>
        <v>0</v>
      </c>
    </row>
    <row r="122" spans="1:10" s="81" customFormat="1" x14ac:dyDescent="0.25"/>
    <row r="123" spans="1:10" s="81" customFormat="1" ht="19.5" customHeight="1" x14ac:dyDescent="0.25">
      <c r="B123" s="471" t="s">
        <v>50</v>
      </c>
      <c r="C123" s="471"/>
      <c r="D123" s="471"/>
      <c r="E123" s="471"/>
      <c r="F123" s="471"/>
      <c r="G123" s="471"/>
      <c r="H123" s="471"/>
      <c r="I123" s="471"/>
      <c r="J123" s="471"/>
    </row>
    <row r="124" spans="1:10" s="81" customFormat="1" ht="15.75" x14ac:dyDescent="0.25">
      <c r="A124" s="480" t="s">
        <v>108</v>
      </c>
      <c r="B124" s="483" t="s">
        <v>81</v>
      </c>
      <c r="C124" s="483"/>
      <c r="D124" s="483"/>
      <c r="E124" s="481" t="s">
        <v>51</v>
      </c>
      <c r="F124" s="481" t="s">
        <v>118</v>
      </c>
      <c r="G124" s="517" t="s">
        <v>119</v>
      </c>
      <c r="H124" s="483" t="s">
        <v>106</v>
      </c>
      <c r="I124" s="483"/>
      <c r="J124" s="483"/>
    </row>
    <row r="125" spans="1:10" s="81" customFormat="1" ht="15.75" x14ac:dyDescent="0.25">
      <c r="A125" s="480"/>
      <c r="B125" s="483"/>
      <c r="C125" s="483"/>
      <c r="D125" s="483"/>
      <c r="E125" s="481"/>
      <c r="F125" s="481"/>
      <c r="G125" s="517"/>
      <c r="H125" s="79">
        <f>H14</f>
        <v>2020</v>
      </c>
      <c r="I125" s="79">
        <f t="shared" ref="I125:J125" si="24">I14</f>
        <v>2021</v>
      </c>
      <c r="J125" s="79">
        <f t="shared" si="24"/>
        <v>2022</v>
      </c>
    </row>
    <row r="126" spans="1:10" s="81" customFormat="1" x14ac:dyDescent="0.25">
      <c r="A126" s="338">
        <v>1</v>
      </c>
      <c r="B126" s="465">
        <v>2</v>
      </c>
      <c r="C126" s="465"/>
      <c r="D126" s="465"/>
      <c r="E126" s="339">
        <v>3</v>
      </c>
      <c r="F126" s="339">
        <v>4</v>
      </c>
      <c r="G126" s="339">
        <v>5</v>
      </c>
      <c r="H126" s="340">
        <v>6</v>
      </c>
      <c r="I126" s="340">
        <v>7</v>
      </c>
      <c r="J126" s="340">
        <v>8</v>
      </c>
    </row>
    <row r="127" spans="1:10" ht="15.75" x14ac:dyDescent="0.25">
      <c r="A127" s="199">
        <v>1</v>
      </c>
      <c r="B127" s="518" t="s">
        <v>52</v>
      </c>
      <c r="C127" s="519"/>
      <c r="D127" s="520"/>
      <c r="E127" s="366" t="s">
        <v>120</v>
      </c>
      <c r="F127" s="37"/>
      <c r="G127" s="38"/>
      <c r="H127" s="33"/>
      <c r="I127" s="33"/>
      <c r="J127" s="33"/>
    </row>
    <row r="128" spans="1:10" ht="14.25" customHeight="1" x14ac:dyDescent="0.25">
      <c r="A128" s="199">
        <v>2</v>
      </c>
      <c r="B128" s="518" t="s">
        <v>53</v>
      </c>
      <c r="C128" s="519"/>
      <c r="D128" s="520"/>
      <c r="E128" s="37"/>
      <c r="F128" s="33" t="e">
        <f>H128/E128/G128</f>
        <v>#DIV/0!</v>
      </c>
      <c r="G128" s="38"/>
      <c r="H128" s="33"/>
      <c r="I128" s="33"/>
      <c r="J128" s="33"/>
    </row>
    <row r="129" spans="1:10" ht="15.75" x14ac:dyDescent="0.25">
      <c r="A129" s="199">
        <v>3</v>
      </c>
      <c r="B129" s="523" t="s">
        <v>9</v>
      </c>
      <c r="C129" s="524"/>
      <c r="D129" s="525"/>
      <c r="E129" s="37"/>
      <c r="F129" s="33" t="e">
        <f>H129/E129/G129</f>
        <v>#DIV/0!</v>
      </c>
      <c r="G129" s="38"/>
      <c r="H129" s="33"/>
      <c r="I129" s="33"/>
      <c r="J129" s="33"/>
    </row>
    <row r="130" spans="1:10" s="81" customFormat="1" ht="15.75" x14ac:dyDescent="0.25">
      <c r="A130" s="486" t="s">
        <v>54</v>
      </c>
      <c r="B130" s="487"/>
      <c r="C130" s="487"/>
      <c r="D130" s="487"/>
      <c r="E130" s="487"/>
      <c r="F130" s="487"/>
      <c r="G130" s="488"/>
      <c r="H130" s="65">
        <f>SUM(H127:H129)</f>
        <v>0</v>
      </c>
      <c r="I130" s="65">
        <f>SUM(I127:I129)</f>
        <v>0</v>
      </c>
      <c r="J130" s="65">
        <f>SUM(J127:J129)</f>
        <v>0</v>
      </c>
    </row>
    <row r="131" spans="1:10" s="81" customFormat="1" ht="19.5" customHeight="1" x14ac:dyDescent="0.25"/>
    <row r="132" spans="1:10" s="81" customFormat="1" ht="15.75" x14ac:dyDescent="0.25">
      <c r="B132" s="471" t="s">
        <v>121</v>
      </c>
      <c r="C132" s="471"/>
      <c r="D132" s="471"/>
      <c r="E132" s="471"/>
      <c r="F132" s="471"/>
      <c r="G132" s="471"/>
      <c r="H132" s="471"/>
      <c r="I132" s="471"/>
      <c r="J132" s="471"/>
    </row>
    <row r="133" spans="1:10" s="81" customFormat="1" ht="15.75" x14ac:dyDescent="0.25">
      <c r="A133" s="480" t="s">
        <v>108</v>
      </c>
      <c r="B133" s="483" t="s">
        <v>81</v>
      </c>
      <c r="C133" s="483"/>
      <c r="D133" s="483"/>
      <c r="E133" s="480" t="s">
        <v>86</v>
      </c>
      <c r="F133" s="482" t="s">
        <v>82</v>
      </c>
      <c r="G133" s="482" t="s">
        <v>89</v>
      </c>
      <c r="H133" s="483" t="s">
        <v>106</v>
      </c>
      <c r="I133" s="483"/>
      <c r="J133" s="483"/>
    </row>
    <row r="134" spans="1:10" s="81" customFormat="1" ht="29.25" customHeight="1" x14ac:dyDescent="0.25">
      <c r="A134" s="480"/>
      <c r="B134" s="483"/>
      <c r="C134" s="483"/>
      <c r="D134" s="483"/>
      <c r="E134" s="480"/>
      <c r="F134" s="482"/>
      <c r="G134" s="482"/>
      <c r="H134" s="79">
        <f>H14</f>
        <v>2020</v>
      </c>
      <c r="I134" s="79">
        <f t="shared" ref="I134:J134" si="25">I14</f>
        <v>2021</v>
      </c>
      <c r="J134" s="79">
        <f t="shared" si="25"/>
        <v>2022</v>
      </c>
    </row>
    <row r="135" spans="1:10" s="81" customFormat="1" ht="15.95" customHeight="1" x14ac:dyDescent="0.25">
      <c r="A135" s="338">
        <v>1</v>
      </c>
      <c r="B135" s="465">
        <v>2</v>
      </c>
      <c r="C135" s="465"/>
      <c r="D135" s="465"/>
      <c r="E135" s="339">
        <v>3</v>
      </c>
      <c r="F135" s="339">
        <v>4</v>
      </c>
      <c r="G135" s="339">
        <v>5</v>
      </c>
      <c r="H135" s="340">
        <v>6</v>
      </c>
      <c r="I135" s="340">
        <v>7</v>
      </c>
      <c r="J135" s="340">
        <v>8</v>
      </c>
    </row>
    <row r="136" spans="1:10" ht="23.1" customHeight="1" x14ac:dyDescent="0.25">
      <c r="A136" s="71">
        <v>1</v>
      </c>
      <c r="B136" s="518" t="s">
        <v>55</v>
      </c>
      <c r="C136" s="519"/>
      <c r="D136" s="520"/>
      <c r="E136" s="336" t="s">
        <v>56</v>
      </c>
      <c r="F136" s="33" t="e">
        <f>H136/G136</f>
        <v>#DIV/0!</v>
      </c>
      <c r="G136" s="33"/>
      <c r="H136" s="33"/>
      <c r="I136" s="33"/>
      <c r="J136" s="33"/>
    </row>
    <row r="137" spans="1:10" ht="23.1" customHeight="1" x14ac:dyDescent="0.25">
      <c r="A137" s="71">
        <v>2</v>
      </c>
      <c r="B137" s="518" t="s">
        <v>122</v>
      </c>
      <c r="C137" s="519"/>
      <c r="D137" s="520"/>
      <c r="E137" s="336" t="s">
        <v>57</v>
      </c>
      <c r="F137" s="33" t="e">
        <f t="shared" ref="F137:F139" si="26">H137/G137</f>
        <v>#DIV/0!</v>
      </c>
      <c r="G137" s="33"/>
      <c r="H137" s="33"/>
      <c r="I137" s="33"/>
      <c r="J137" s="33"/>
    </row>
    <row r="138" spans="1:10" ht="23.1" customHeight="1" x14ac:dyDescent="0.25">
      <c r="A138" s="71">
        <v>3</v>
      </c>
      <c r="B138" s="518" t="s">
        <v>58</v>
      </c>
      <c r="C138" s="519"/>
      <c r="D138" s="520"/>
      <c r="E138" s="336" t="s">
        <v>57</v>
      </c>
      <c r="F138" s="33" t="e">
        <f t="shared" si="26"/>
        <v>#DIV/0!</v>
      </c>
      <c r="G138" s="33"/>
      <c r="H138" s="33"/>
      <c r="I138" s="33"/>
      <c r="J138" s="33"/>
    </row>
    <row r="139" spans="1:10" ht="23.1" customHeight="1" x14ac:dyDescent="0.25">
      <c r="A139" s="71">
        <v>4</v>
      </c>
      <c r="B139" s="510" t="s">
        <v>59</v>
      </c>
      <c r="C139" s="511"/>
      <c r="D139" s="512"/>
      <c r="E139" s="341" t="s">
        <v>60</v>
      </c>
      <c r="F139" s="33" t="e">
        <f t="shared" si="26"/>
        <v>#DIV/0!</v>
      </c>
      <c r="G139" s="33"/>
      <c r="H139" s="33"/>
      <c r="I139" s="33"/>
      <c r="J139" s="33"/>
    </row>
    <row r="140" spans="1:10" s="81" customFormat="1" ht="21.95" customHeight="1" x14ac:dyDescent="0.25">
      <c r="A140" s="486" t="s">
        <v>61</v>
      </c>
      <c r="B140" s="487"/>
      <c r="C140" s="487"/>
      <c r="D140" s="487"/>
      <c r="E140" s="487"/>
      <c r="F140" s="487"/>
      <c r="G140" s="488"/>
      <c r="H140" s="65">
        <f>SUM(H136:H139)</f>
        <v>0</v>
      </c>
      <c r="I140" s="65">
        <f>SUM(I136:I139)</f>
        <v>0</v>
      </c>
      <c r="J140" s="65">
        <f>SUM(J136:J139)</f>
        <v>0</v>
      </c>
    </row>
    <row r="141" spans="1:10" s="81" customFormat="1" x14ac:dyDescent="0.25"/>
    <row r="142" spans="1:10" s="81" customFormat="1" ht="21.95" customHeight="1" x14ac:dyDescent="0.25">
      <c r="B142" s="471" t="s">
        <v>123</v>
      </c>
      <c r="C142" s="471"/>
      <c r="D142" s="471"/>
      <c r="E142" s="471"/>
      <c r="F142" s="471"/>
      <c r="G142" s="471"/>
      <c r="H142" s="471"/>
      <c r="I142" s="471"/>
      <c r="J142" s="471"/>
    </row>
    <row r="143" spans="1:10" s="81" customFormat="1" ht="23.1" customHeight="1" x14ac:dyDescent="0.25">
      <c r="A143" s="480" t="s">
        <v>108</v>
      </c>
      <c r="B143" s="483" t="s">
        <v>81</v>
      </c>
      <c r="C143" s="483"/>
      <c r="D143" s="483"/>
      <c r="E143" s="481" t="s">
        <v>125</v>
      </c>
      <c r="F143" s="521" t="s">
        <v>90</v>
      </c>
      <c r="G143" s="521" t="s">
        <v>126</v>
      </c>
      <c r="H143" s="483" t="s">
        <v>106</v>
      </c>
      <c r="I143" s="483"/>
      <c r="J143" s="483"/>
    </row>
    <row r="144" spans="1:10" s="81" customFormat="1" ht="23.1" customHeight="1" x14ac:dyDescent="0.25">
      <c r="A144" s="480"/>
      <c r="B144" s="483"/>
      <c r="C144" s="483"/>
      <c r="D144" s="483"/>
      <c r="E144" s="481"/>
      <c r="F144" s="521"/>
      <c r="G144" s="521"/>
      <c r="H144" s="79">
        <f>H14</f>
        <v>2020</v>
      </c>
      <c r="I144" s="79">
        <f t="shared" ref="I144:J144" si="27">I14</f>
        <v>2021</v>
      </c>
      <c r="J144" s="79">
        <f t="shared" si="27"/>
        <v>2022</v>
      </c>
    </row>
    <row r="145" spans="1:10" s="81" customFormat="1" ht="15.95" customHeight="1" x14ac:dyDescent="0.25">
      <c r="A145" s="338">
        <v>1</v>
      </c>
      <c r="B145" s="465">
        <v>2</v>
      </c>
      <c r="C145" s="465"/>
      <c r="D145" s="465"/>
      <c r="E145" s="339">
        <v>3</v>
      </c>
      <c r="F145" s="339">
        <v>4</v>
      </c>
      <c r="G145" s="339">
        <v>5</v>
      </c>
      <c r="H145" s="340">
        <v>6</v>
      </c>
      <c r="I145" s="340">
        <v>7</v>
      </c>
      <c r="J145" s="340">
        <v>8</v>
      </c>
    </row>
    <row r="146" spans="1:10" ht="20.25" customHeight="1" x14ac:dyDescent="0.25">
      <c r="A146" s="199">
        <v>1</v>
      </c>
      <c r="B146" s="631" t="s">
        <v>62</v>
      </c>
      <c r="C146" s="632"/>
      <c r="D146" s="633"/>
      <c r="E146" s="48"/>
      <c r="F146" s="33" t="e">
        <f>H146/G146</f>
        <v>#DIV/0!</v>
      </c>
      <c r="G146" s="33"/>
      <c r="H146" s="33"/>
      <c r="I146" s="33"/>
      <c r="J146" s="33"/>
    </row>
    <row r="147" spans="1:10" ht="20.25" customHeight="1" x14ac:dyDescent="0.25">
      <c r="A147" s="199">
        <v>2</v>
      </c>
      <c r="B147" s="631" t="s">
        <v>124</v>
      </c>
      <c r="C147" s="632"/>
      <c r="D147" s="633"/>
      <c r="E147" s="48"/>
      <c r="F147" s="33" t="e">
        <f t="shared" ref="F147" si="28">H147/G147</f>
        <v>#DIV/0!</v>
      </c>
      <c r="G147" s="33"/>
      <c r="H147" s="33"/>
      <c r="I147" s="33"/>
      <c r="J147" s="33"/>
    </row>
    <row r="148" spans="1:10" s="81" customFormat="1" ht="15.75" x14ac:dyDescent="0.25">
      <c r="A148" s="486" t="s">
        <v>63</v>
      </c>
      <c r="B148" s="487"/>
      <c r="C148" s="487"/>
      <c r="D148" s="487"/>
      <c r="E148" s="487"/>
      <c r="F148" s="487"/>
      <c r="G148" s="488"/>
      <c r="H148" s="65">
        <f>SUM(H146:H147)</f>
        <v>0</v>
      </c>
      <c r="I148" s="65">
        <f>SUM(I146:I147)</f>
        <v>0</v>
      </c>
      <c r="J148" s="65">
        <f>SUM(J146:J147)</f>
        <v>0</v>
      </c>
    </row>
    <row r="149" spans="1:10" s="81" customFormat="1" x14ac:dyDescent="0.25"/>
    <row r="150" spans="1:10" s="81" customFormat="1" ht="15.75" x14ac:dyDescent="0.25">
      <c r="B150" s="471" t="s">
        <v>141</v>
      </c>
      <c r="C150" s="471"/>
      <c r="D150" s="471"/>
      <c r="E150" s="471"/>
      <c r="F150" s="471"/>
      <c r="G150" s="471"/>
      <c r="H150" s="471"/>
      <c r="I150" s="471"/>
      <c r="J150" s="471"/>
    </row>
    <row r="151" spans="1:10" s="81" customFormat="1" ht="15.75" x14ac:dyDescent="0.25">
      <c r="A151" s="472" t="s">
        <v>108</v>
      </c>
      <c r="B151" s="474" t="s">
        <v>81</v>
      </c>
      <c r="C151" s="475"/>
      <c r="D151" s="476"/>
      <c r="E151" s="480" t="s">
        <v>86</v>
      </c>
      <c r="F151" s="481" t="s">
        <v>35</v>
      </c>
      <c r="G151" s="482" t="s">
        <v>114</v>
      </c>
      <c r="H151" s="483" t="s">
        <v>106</v>
      </c>
      <c r="I151" s="483"/>
      <c r="J151" s="483"/>
    </row>
    <row r="152" spans="1:10" s="81" customFormat="1" ht="15.75" x14ac:dyDescent="0.25">
      <c r="A152" s="473"/>
      <c r="B152" s="477"/>
      <c r="C152" s="478"/>
      <c r="D152" s="479"/>
      <c r="E152" s="480"/>
      <c r="F152" s="481"/>
      <c r="G152" s="482"/>
      <c r="H152" s="79">
        <f>H14</f>
        <v>2020</v>
      </c>
      <c r="I152" s="79">
        <f t="shared" ref="I152:J152" si="29">I14</f>
        <v>2021</v>
      </c>
      <c r="J152" s="79">
        <f t="shared" si="29"/>
        <v>2022</v>
      </c>
    </row>
    <row r="153" spans="1:10" s="81" customFormat="1" x14ac:dyDescent="0.25">
      <c r="A153" s="338">
        <v>1</v>
      </c>
      <c r="B153" s="465">
        <v>2</v>
      </c>
      <c r="C153" s="465"/>
      <c r="D153" s="465"/>
      <c r="E153" s="339">
        <v>3</v>
      </c>
      <c r="F153" s="339">
        <v>4</v>
      </c>
      <c r="G153" s="339">
        <v>5</v>
      </c>
      <c r="H153" s="340">
        <v>6</v>
      </c>
      <c r="I153" s="340">
        <v>7</v>
      </c>
      <c r="J153" s="340">
        <v>8</v>
      </c>
    </row>
    <row r="154" spans="1:10" s="81" customFormat="1" ht="15.75" x14ac:dyDescent="0.25">
      <c r="A154" s="66">
        <v>1</v>
      </c>
      <c r="B154" s="507" t="s">
        <v>64</v>
      </c>
      <c r="C154" s="508"/>
      <c r="D154" s="509"/>
      <c r="E154" s="67" t="s">
        <v>120</v>
      </c>
      <c r="F154" s="68" t="s">
        <v>120</v>
      </c>
      <c r="G154" s="69" t="s">
        <v>120</v>
      </c>
      <c r="H154" s="70">
        <f>SUM(H155:H165)</f>
        <v>0</v>
      </c>
      <c r="I154" s="70">
        <f t="shared" ref="I154:J154" si="30">SUM(I155:I165)</f>
        <v>0</v>
      </c>
      <c r="J154" s="70">
        <f t="shared" si="30"/>
        <v>0</v>
      </c>
    </row>
    <row r="155" spans="1:10" ht="19.5" customHeight="1" x14ac:dyDescent="0.25">
      <c r="A155" s="263"/>
      <c r="B155" s="433" t="s">
        <v>127</v>
      </c>
      <c r="C155" s="434"/>
      <c r="D155" s="435"/>
      <c r="E155" s="264" t="s">
        <v>128</v>
      </c>
      <c r="F155" s="38"/>
      <c r="G155" s="33" t="e">
        <f>H155/F155/12</f>
        <v>#DIV/0!</v>
      </c>
      <c r="H155" s="33"/>
      <c r="I155" s="33"/>
      <c r="J155" s="33"/>
    </row>
    <row r="156" spans="1:10" ht="18" customHeight="1" x14ac:dyDescent="0.25">
      <c r="A156" s="263"/>
      <c r="B156" s="433" t="s">
        <v>129</v>
      </c>
      <c r="C156" s="434"/>
      <c r="D156" s="435"/>
      <c r="E156" s="264" t="s">
        <v>96</v>
      </c>
      <c r="F156" s="38"/>
      <c r="G156" s="33" t="e">
        <f>H156/F156/12</f>
        <v>#DIV/0!</v>
      </c>
      <c r="H156" s="33"/>
      <c r="I156" s="33"/>
      <c r="J156" s="33"/>
    </row>
    <row r="157" spans="1:10" ht="16.7" customHeight="1" x14ac:dyDescent="0.25">
      <c r="A157" s="263"/>
      <c r="B157" s="433" t="s">
        <v>130</v>
      </c>
      <c r="C157" s="434"/>
      <c r="D157" s="435"/>
      <c r="E157" s="264" t="s">
        <v>101</v>
      </c>
      <c r="F157" s="37"/>
      <c r="G157" s="33" t="e">
        <f>H157/F157</f>
        <v>#DIV/0!</v>
      </c>
      <c r="H157" s="33"/>
      <c r="I157" s="33"/>
      <c r="J157" s="33"/>
    </row>
    <row r="158" spans="1:10" ht="15.75" x14ac:dyDescent="0.25">
      <c r="A158" s="263"/>
      <c r="B158" s="433" t="s">
        <v>131</v>
      </c>
      <c r="C158" s="434"/>
      <c r="D158" s="435"/>
      <c r="E158" s="264" t="s">
        <v>101</v>
      </c>
      <c r="F158" s="37"/>
      <c r="G158" s="33" t="e">
        <f>H158/F158</f>
        <v>#DIV/0!</v>
      </c>
      <c r="H158" s="33"/>
      <c r="I158" s="33"/>
      <c r="J158" s="33"/>
    </row>
    <row r="159" spans="1:10" ht="15.75" customHeight="1" x14ac:dyDescent="0.25">
      <c r="A159" s="263"/>
      <c r="B159" s="433" t="s">
        <v>132</v>
      </c>
      <c r="C159" s="434"/>
      <c r="D159" s="435"/>
      <c r="E159" s="264" t="s">
        <v>101</v>
      </c>
      <c r="F159" s="37"/>
      <c r="G159" s="33" t="e">
        <f>H159/F159</f>
        <v>#DIV/0!</v>
      </c>
      <c r="H159" s="33"/>
      <c r="I159" s="33"/>
      <c r="J159" s="33"/>
    </row>
    <row r="160" spans="1:10" ht="15.75" customHeight="1" x14ac:dyDescent="0.25">
      <c r="A160" s="263"/>
      <c r="B160" s="433" t="s">
        <v>134</v>
      </c>
      <c r="C160" s="434"/>
      <c r="D160" s="435"/>
      <c r="E160" s="264" t="s">
        <v>101</v>
      </c>
      <c r="F160" s="37"/>
      <c r="G160" s="33" t="e">
        <f>H160/F160</f>
        <v>#DIV/0!</v>
      </c>
      <c r="H160" s="33"/>
      <c r="I160" s="33"/>
      <c r="J160" s="33"/>
    </row>
    <row r="161" spans="1:10" ht="18" customHeight="1" x14ac:dyDescent="0.25">
      <c r="A161" s="263"/>
      <c r="B161" s="433" t="s">
        <v>135</v>
      </c>
      <c r="C161" s="434"/>
      <c r="D161" s="435"/>
      <c r="E161" s="264" t="s">
        <v>99</v>
      </c>
      <c r="F161" s="37"/>
      <c r="G161" s="33" t="e">
        <f>H161/F161</f>
        <v>#DIV/0!</v>
      </c>
      <c r="H161" s="33"/>
      <c r="I161" s="33"/>
      <c r="J161" s="33"/>
    </row>
    <row r="162" spans="1:10" ht="30.95" customHeight="1" x14ac:dyDescent="0.25">
      <c r="A162" s="263"/>
      <c r="B162" s="433"/>
      <c r="C162" s="434"/>
      <c r="D162" s="435"/>
      <c r="E162" s="264"/>
      <c r="F162" s="37"/>
      <c r="G162" s="33" t="e">
        <f t="shared" ref="G162:G164" si="31">H162/F162</f>
        <v>#DIV/0!</v>
      </c>
      <c r="H162" s="33"/>
      <c r="I162" s="33"/>
      <c r="J162" s="33"/>
    </row>
    <row r="163" spans="1:10" ht="15.75" x14ac:dyDescent="0.25">
      <c r="A163" s="263"/>
      <c r="B163" s="433"/>
      <c r="C163" s="434"/>
      <c r="D163" s="435"/>
      <c r="E163" s="264"/>
      <c r="F163" s="37"/>
      <c r="G163" s="33" t="e">
        <f t="shared" si="31"/>
        <v>#DIV/0!</v>
      </c>
      <c r="H163" s="33"/>
      <c r="I163" s="33"/>
      <c r="J163" s="33"/>
    </row>
    <row r="164" spans="1:10" ht="30" customHeight="1" x14ac:dyDescent="0.25">
      <c r="A164" s="263"/>
      <c r="B164" s="433"/>
      <c r="C164" s="434"/>
      <c r="D164" s="435"/>
      <c r="E164" s="264"/>
      <c r="F164" s="37"/>
      <c r="G164" s="33" t="e">
        <f t="shared" si="31"/>
        <v>#DIV/0!</v>
      </c>
      <c r="H164" s="33"/>
      <c r="I164" s="33"/>
      <c r="J164" s="33"/>
    </row>
    <row r="165" spans="1:10" ht="15" customHeight="1" x14ac:dyDescent="0.25">
      <c r="A165" s="263">
        <v>2</v>
      </c>
      <c r="B165" s="433" t="s">
        <v>136</v>
      </c>
      <c r="C165" s="434"/>
      <c r="D165" s="435"/>
      <c r="E165" s="264" t="s">
        <v>96</v>
      </c>
      <c r="F165" s="38"/>
      <c r="G165" s="33" t="e">
        <f>H165/F165</f>
        <v>#DIV/0!</v>
      </c>
      <c r="H165" s="33"/>
      <c r="I165" s="33"/>
      <c r="J165" s="33"/>
    </row>
    <row r="166" spans="1:10" s="81" customFormat="1" ht="15" customHeight="1" x14ac:dyDescent="0.25">
      <c r="A166" s="66">
        <v>3</v>
      </c>
      <c r="B166" s="507" t="s">
        <v>137</v>
      </c>
      <c r="C166" s="508"/>
      <c r="D166" s="509"/>
      <c r="E166" s="67" t="s">
        <v>120</v>
      </c>
      <c r="F166" s="68" t="s">
        <v>120</v>
      </c>
      <c r="G166" s="69" t="s">
        <v>120</v>
      </c>
      <c r="H166" s="70">
        <f>H167+H168+H169</f>
        <v>0</v>
      </c>
      <c r="I166" s="70">
        <f t="shared" ref="I166:J166" si="32">I167+I168+I169</f>
        <v>0</v>
      </c>
      <c r="J166" s="70">
        <f t="shared" si="32"/>
        <v>0</v>
      </c>
    </row>
    <row r="167" spans="1:10" ht="15" customHeight="1" x14ac:dyDescent="0.25">
      <c r="A167" s="263"/>
      <c r="B167" s="433"/>
      <c r="C167" s="434"/>
      <c r="D167" s="435"/>
      <c r="E167" s="264" t="s">
        <v>98</v>
      </c>
      <c r="F167" s="37"/>
      <c r="G167" s="33" t="e">
        <f>H167/F167</f>
        <v>#DIV/0!</v>
      </c>
      <c r="H167" s="33"/>
      <c r="I167" s="33"/>
      <c r="J167" s="33"/>
    </row>
    <row r="168" spans="1:10" ht="15" customHeight="1" x14ac:dyDescent="0.25">
      <c r="A168" s="263"/>
      <c r="B168" s="433"/>
      <c r="C168" s="434"/>
      <c r="D168" s="435"/>
      <c r="E168" s="264" t="s">
        <v>96</v>
      </c>
      <c r="F168" s="37"/>
      <c r="G168" s="33" t="e">
        <f>H168/F168</f>
        <v>#DIV/0!</v>
      </c>
      <c r="H168" s="33"/>
      <c r="I168" s="33"/>
      <c r="J168" s="33"/>
    </row>
    <row r="169" spans="1:10" ht="15" customHeight="1" x14ac:dyDescent="0.25">
      <c r="A169" s="263"/>
      <c r="B169" s="433"/>
      <c r="C169" s="434"/>
      <c r="D169" s="435"/>
      <c r="E169" s="264" t="s">
        <v>99</v>
      </c>
      <c r="F169" s="37"/>
      <c r="G169" s="33" t="e">
        <f>H169/F169</f>
        <v>#DIV/0!</v>
      </c>
      <c r="H169" s="33"/>
      <c r="I169" s="33"/>
      <c r="J169" s="33"/>
    </row>
    <row r="170" spans="1:10" s="81" customFormat="1" ht="15" customHeight="1" x14ac:dyDescent="0.25">
      <c r="A170" s="66">
        <v>4</v>
      </c>
      <c r="B170" s="507" t="s">
        <v>138</v>
      </c>
      <c r="C170" s="508"/>
      <c r="D170" s="509"/>
      <c r="E170" s="67" t="s">
        <v>120</v>
      </c>
      <c r="F170" s="68" t="s">
        <v>120</v>
      </c>
      <c r="G170" s="69" t="s">
        <v>120</v>
      </c>
      <c r="H170" s="70">
        <f>SUM(H171:H176)</f>
        <v>0</v>
      </c>
      <c r="I170" s="70">
        <f t="shared" ref="I170:J170" si="33">SUM(I171:I176)</f>
        <v>0</v>
      </c>
      <c r="J170" s="70">
        <f t="shared" si="33"/>
        <v>0</v>
      </c>
    </row>
    <row r="171" spans="1:10" s="52" customFormat="1" ht="15.75" x14ac:dyDescent="0.25">
      <c r="A171" s="98"/>
      <c r="B171" s="436"/>
      <c r="C171" s="437"/>
      <c r="D171" s="461"/>
      <c r="E171" s="50" t="s">
        <v>99</v>
      </c>
      <c r="F171" s="51"/>
      <c r="G171" s="33" t="e">
        <f>H171/F171</f>
        <v>#DIV/0!</v>
      </c>
      <c r="H171" s="33"/>
      <c r="I171" s="33"/>
      <c r="J171" s="33"/>
    </row>
    <row r="172" spans="1:10" s="52" customFormat="1" ht="15.75" x14ac:dyDescent="0.25">
      <c r="A172" s="98"/>
      <c r="B172" s="436"/>
      <c r="C172" s="437"/>
      <c r="D172" s="461"/>
      <c r="E172" s="50" t="s">
        <v>99</v>
      </c>
      <c r="F172" s="51"/>
      <c r="G172" s="33" t="e">
        <f t="shared" ref="G172:G191" si="34">H172/F172</f>
        <v>#DIV/0!</v>
      </c>
      <c r="H172" s="33"/>
      <c r="I172" s="33"/>
      <c r="J172" s="33"/>
    </row>
    <row r="173" spans="1:10" s="52" customFormat="1" ht="15.75" x14ac:dyDescent="0.25">
      <c r="A173" s="98"/>
      <c r="B173" s="436"/>
      <c r="C173" s="437"/>
      <c r="D173" s="461"/>
      <c r="E173" s="50" t="s">
        <v>99</v>
      </c>
      <c r="F173" s="51"/>
      <c r="G173" s="33" t="e">
        <f t="shared" si="34"/>
        <v>#DIV/0!</v>
      </c>
      <c r="H173" s="33"/>
      <c r="I173" s="33"/>
      <c r="J173" s="33"/>
    </row>
    <row r="174" spans="1:10" s="52" customFormat="1" ht="15.75" x14ac:dyDescent="0.25">
      <c r="A174" s="98"/>
      <c r="B174" s="436"/>
      <c r="C174" s="437"/>
      <c r="D174" s="461"/>
      <c r="E174" s="50" t="s">
        <v>99</v>
      </c>
      <c r="F174" s="51"/>
      <c r="G174" s="33" t="e">
        <f t="shared" si="34"/>
        <v>#DIV/0!</v>
      </c>
      <c r="H174" s="33"/>
      <c r="I174" s="33"/>
      <c r="J174" s="33"/>
    </row>
    <row r="175" spans="1:10" s="52" customFormat="1" ht="15.75" x14ac:dyDescent="0.25">
      <c r="A175" s="98"/>
      <c r="B175" s="436"/>
      <c r="C175" s="437"/>
      <c r="D175" s="461"/>
      <c r="E175" s="50" t="s">
        <v>99</v>
      </c>
      <c r="F175" s="51"/>
      <c r="G175" s="33" t="e">
        <f t="shared" si="34"/>
        <v>#DIV/0!</v>
      </c>
      <c r="H175" s="33"/>
      <c r="I175" s="33"/>
      <c r="J175" s="33"/>
    </row>
    <row r="176" spans="1:10" s="52" customFormat="1" ht="15.75" x14ac:dyDescent="0.25">
      <c r="A176" s="98"/>
      <c r="B176" s="436"/>
      <c r="C176" s="437"/>
      <c r="D176" s="461"/>
      <c r="E176" s="50" t="s">
        <v>99</v>
      </c>
      <c r="F176" s="51"/>
      <c r="G176" s="33" t="e">
        <f>H176/F176</f>
        <v>#DIV/0!</v>
      </c>
      <c r="H176" s="33"/>
      <c r="I176" s="33"/>
      <c r="J176" s="33"/>
    </row>
    <row r="177" spans="1:10" s="342" customFormat="1" ht="15.75" customHeight="1" x14ac:dyDescent="0.25">
      <c r="A177" s="66">
        <v>5</v>
      </c>
      <c r="B177" s="507" t="s">
        <v>139</v>
      </c>
      <c r="C177" s="508"/>
      <c r="D177" s="509"/>
      <c r="E177" s="67" t="s">
        <v>120</v>
      </c>
      <c r="F177" s="68" t="s">
        <v>120</v>
      </c>
      <c r="G177" s="69" t="s">
        <v>120</v>
      </c>
      <c r="H177" s="70">
        <f>SUM(H178:H181)</f>
        <v>0</v>
      </c>
      <c r="I177" s="70">
        <f t="shared" ref="I177:J177" si="35">SUM(I178:I181)</f>
        <v>0</v>
      </c>
      <c r="J177" s="70">
        <f t="shared" si="35"/>
        <v>0</v>
      </c>
    </row>
    <row r="178" spans="1:10" ht="16.7" customHeight="1" x14ac:dyDescent="0.25">
      <c r="A178" s="412"/>
      <c r="B178" s="433"/>
      <c r="C178" s="434"/>
      <c r="D178" s="435"/>
      <c r="E178" s="264" t="s">
        <v>99</v>
      </c>
      <c r="F178" s="37"/>
      <c r="G178" s="33" t="e">
        <f t="shared" si="34"/>
        <v>#DIV/0!</v>
      </c>
      <c r="H178" s="33"/>
      <c r="I178" s="33"/>
      <c r="J178" s="33"/>
    </row>
    <row r="179" spans="1:10" ht="19.5" customHeight="1" x14ac:dyDescent="0.25">
      <c r="A179" s="412"/>
      <c r="B179" s="433"/>
      <c r="C179" s="434"/>
      <c r="D179" s="435"/>
      <c r="E179" s="264" t="s">
        <v>99</v>
      </c>
      <c r="F179" s="37"/>
      <c r="G179" s="33" t="e">
        <f t="shared" si="34"/>
        <v>#DIV/0!</v>
      </c>
      <c r="H179" s="33"/>
      <c r="I179" s="33"/>
      <c r="J179" s="33"/>
    </row>
    <row r="180" spans="1:10" ht="21" customHeight="1" x14ac:dyDescent="0.25">
      <c r="A180" s="412"/>
      <c r="B180" s="433"/>
      <c r="C180" s="434"/>
      <c r="D180" s="435"/>
      <c r="E180" s="264" t="s">
        <v>99</v>
      </c>
      <c r="F180" s="37"/>
      <c r="G180" s="33" t="e">
        <f t="shared" si="34"/>
        <v>#DIV/0!</v>
      </c>
      <c r="H180" s="33"/>
      <c r="I180" s="33"/>
      <c r="J180" s="33"/>
    </row>
    <row r="181" spans="1:10" ht="15.75" x14ac:dyDescent="0.25">
      <c r="A181" s="412"/>
      <c r="B181" s="433"/>
      <c r="C181" s="434"/>
      <c r="D181" s="435"/>
      <c r="E181" s="264" t="s">
        <v>98</v>
      </c>
      <c r="F181" s="37"/>
      <c r="G181" s="33" t="e">
        <f t="shared" si="34"/>
        <v>#DIV/0!</v>
      </c>
      <c r="H181" s="33"/>
      <c r="I181" s="33"/>
      <c r="J181" s="33"/>
    </row>
    <row r="182" spans="1:10" s="81" customFormat="1" ht="15.75" customHeight="1" x14ac:dyDescent="0.25">
      <c r="A182" s="367">
        <v>6</v>
      </c>
      <c r="B182" s="455" t="s">
        <v>481</v>
      </c>
      <c r="C182" s="456"/>
      <c r="D182" s="457"/>
      <c r="E182" s="67" t="s">
        <v>120</v>
      </c>
      <c r="F182" s="68" t="s">
        <v>120</v>
      </c>
      <c r="G182" s="69" t="s">
        <v>120</v>
      </c>
      <c r="H182" s="70">
        <f>SUM(H183:H191)</f>
        <v>0</v>
      </c>
      <c r="I182" s="70">
        <f t="shared" ref="I182:J182" si="36">SUM(I183:I191)</f>
        <v>0</v>
      </c>
      <c r="J182" s="70">
        <f t="shared" si="36"/>
        <v>0</v>
      </c>
    </row>
    <row r="183" spans="1:10" ht="15.75" customHeight="1" x14ac:dyDescent="0.25">
      <c r="A183" s="412"/>
      <c r="B183" s="436" t="s">
        <v>201</v>
      </c>
      <c r="C183" s="437"/>
      <c r="D183" s="461"/>
      <c r="E183" s="264" t="s">
        <v>98</v>
      </c>
      <c r="F183" s="37"/>
      <c r="G183" s="33" t="e">
        <f t="shared" si="34"/>
        <v>#DIV/0!</v>
      </c>
      <c r="H183" s="33"/>
      <c r="I183" s="33"/>
      <c r="J183" s="33"/>
    </row>
    <row r="184" spans="1:10" ht="34.700000000000003" customHeight="1" x14ac:dyDescent="0.25">
      <c r="A184" s="412"/>
      <c r="B184" s="433" t="s">
        <v>185</v>
      </c>
      <c r="C184" s="434"/>
      <c r="D184" s="435"/>
      <c r="E184" s="50" t="s">
        <v>99</v>
      </c>
      <c r="F184" s="37"/>
      <c r="G184" s="33" t="e">
        <f t="shared" si="34"/>
        <v>#DIV/0!</v>
      </c>
      <c r="H184" s="33"/>
      <c r="I184" s="33"/>
      <c r="J184" s="33"/>
    </row>
    <row r="185" spans="1:10" ht="15.75" x14ac:dyDescent="0.25">
      <c r="A185" s="412"/>
      <c r="B185" s="635" t="s">
        <v>190</v>
      </c>
      <c r="C185" s="635"/>
      <c r="D185" s="635"/>
      <c r="E185" s="50" t="s">
        <v>99</v>
      </c>
      <c r="F185" s="37"/>
      <c r="G185" s="33" t="e">
        <f t="shared" si="34"/>
        <v>#DIV/0!</v>
      </c>
      <c r="H185" s="33"/>
      <c r="I185" s="33"/>
      <c r="J185" s="33"/>
    </row>
    <row r="186" spans="1:10" ht="15.75" x14ac:dyDescent="0.25">
      <c r="A186" s="412"/>
      <c r="B186" s="635" t="s">
        <v>181</v>
      </c>
      <c r="C186" s="635"/>
      <c r="D186" s="635"/>
      <c r="E186" s="50" t="s">
        <v>98</v>
      </c>
      <c r="F186" s="37"/>
      <c r="G186" s="33" t="e">
        <f t="shared" si="34"/>
        <v>#DIV/0!</v>
      </c>
      <c r="H186" s="33"/>
      <c r="I186" s="33"/>
      <c r="J186" s="33"/>
    </row>
    <row r="187" spans="1:10" ht="15.75" customHeight="1" x14ac:dyDescent="0.25">
      <c r="A187" s="412"/>
      <c r="B187" s="435" t="s">
        <v>207</v>
      </c>
      <c r="C187" s="495"/>
      <c r="D187" s="495"/>
      <c r="E187" s="50" t="s">
        <v>99</v>
      </c>
      <c r="F187" s="37"/>
      <c r="G187" s="33" t="e">
        <f t="shared" si="34"/>
        <v>#DIV/0!</v>
      </c>
      <c r="H187" s="33"/>
      <c r="I187" s="33"/>
      <c r="J187" s="33"/>
    </row>
    <row r="188" spans="1:10" ht="15.75" customHeight="1" x14ac:dyDescent="0.25">
      <c r="A188" s="412"/>
      <c r="B188" s="433"/>
      <c r="C188" s="434"/>
      <c r="D188" s="435"/>
      <c r="E188" s="264"/>
      <c r="F188" s="37"/>
      <c r="G188" s="33" t="e">
        <f t="shared" si="34"/>
        <v>#DIV/0!</v>
      </c>
      <c r="H188" s="33"/>
      <c r="I188" s="33"/>
      <c r="J188" s="33"/>
    </row>
    <row r="189" spans="1:10" ht="15.75" customHeight="1" x14ac:dyDescent="0.25">
      <c r="A189" s="412"/>
      <c r="B189" s="433"/>
      <c r="C189" s="434"/>
      <c r="D189" s="435"/>
      <c r="E189" s="264"/>
      <c r="F189" s="37"/>
      <c r="G189" s="33" t="e">
        <f t="shared" si="34"/>
        <v>#DIV/0!</v>
      </c>
      <c r="H189" s="33"/>
      <c r="I189" s="33"/>
      <c r="J189" s="33"/>
    </row>
    <row r="190" spans="1:10" ht="15.75" customHeight="1" x14ac:dyDescent="0.25">
      <c r="A190" s="412"/>
      <c r="B190" s="433"/>
      <c r="C190" s="434"/>
      <c r="D190" s="435"/>
      <c r="E190" s="264"/>
      <c r="F190" s="37"/>
      <c r="G190" s="33" t="e">
        <f t="shared" si="34"/>
        <v>#DIV/0!</v>
      </c>
      <c r="H190" s="33"/>
      <c r="I190" s="33"/>
      <c r="J190" s="33"/>
    </row>
    <row r="191" spans="1:10" ht="28.9" customHeight="1" x14ac:dyDescent="0.25">
      <c r="A191" s="412"/>
      <c r="B191" s="504"/>
      <c r="C191" s="505"/>
      <c r="D191" s="506"/>
      <c r="E191" s="264"/>
      <c r="F191" s="37"/>
      <c r="G191" s="33" t="e">
        <f t="shared" si="34"/>
        <v>#DIV/0!</v>
      </c>
      <c r="H191" s="33"/>
      <c r="I191" s="33"/>
      <c r="J191" s="33"/>
    </row>
    <row r="192" spans="1:10" s="81" customFormat="1" ht="28.9" customHeight="1" x14ac:dyDescent="0.25">
      <c r="A192" s="486" t="s">
        <v>66</v>
      </c>
      <c r="B192" s="487"/>
      <c r="C192" s="487"/>
      <c r="D192" s="487"/>
      <c r="E192" s="487"/>
      <c r="F192" s="487"/>
      <c r="G192" s="488"/>
      <c r="H192" s="65">
        <f>H154+H166+H170+H177+H182</f>
        <v>0</v>
      </c>
      <c r="I192" s="65">
        <f>I154+I166+I170+I177+I182</f>
        <v>0</v>
      </c>
      <c r="J192" s="65">
        <f>J154+J166+J170+J177+J182</f>
        <v>0</v>
      </c>
    </row>
    <row r="193" spans="1:10" s="81" customFormat="1" x14ac:dyDescent="0.25"/>
    <row r="194" spans="1:10" s="81" customFormat="1" ht="15.75" x14ac:dyDescent="0.25">
      <c r="B194" s="471" t="s">
        <v>142</v>
      </c>
      <c r="C194" s="471"/>
      <c r="D194" s="471"/>
      <c r="E194" s="471"/>
      <c r="F194" s="471"/>
      <c r="G194" s="471"/>
      <c r="H194" s="471"/>
      <c r="I194" s="471"/>
      <c r="J194" s="471"/>
    </row>
    <row r="195" spans="1:10" s="81" customFormat="1" ht="15.75" x14ac:dyDescent="0.25">
      <c r="A195" s="472" t="s">
        <v>108</v>
      </c>
      <c r="B195" s="474" t="s">
        <v>81</v>
      </c>
      <c r="C195" s="475"/>
      <c r="D195" s="476"/>
      <c r="E195" s="480" t="s">
        <v>86</v>
      </c>
      <c r="F195" s="481" t="s">
        <v>35</v>
      </c>
      <c r="G195" s="482" t="s">
        <v>114</v>
      </c>
      <c r="H195" s="483" t="s">
        <v>106</v>
      </c>
      <c r="I195" s="483"/>
      <c r="J195" s="483"/>
    </row>
    <row r="196" spans="1:10" s="81" customFormat="1" ht="15.75" x14ac:dyDescent="0.25">
      <c r="A196" s="473"/>
      <c r="B196" s="477"/>
      <c r="C196" s="478"/>
      <c r="D196" s="479"/>
      <c r="E196" s="480"/>
      <c r="F196" s="481"/>
      <c r="G196" s="482"/>
      <c r="H196" s="79">
        <f>H14</f>
        <v>2020</v>
      </c>
      <c r="I196" s="79">
        <f t="shared" ref="I196:J196" si="37">I14</f>
        <v>2021</v>
      </c>
      <c r="J196" s="79">
        <f t="shared" si="37"/>
        <v>2022</v>
      </c>
    </row>
    <row r="197" spans="1:10" s="81" customFormat="1" x14ac:dyDescent="0.25">
      <c r="A197" s="338">
        <v>1</v>
      </c>
      <c r="B197" s="465">
        <v>2</v>
      </c>
      <c r="C197" s="465"/>
      <c r="D197" s="465"/>
      <c r="E197" s="339">
        <v>3</v>
      </c>
      <c r="F197" s="339">
        <v>4</v>
      </c>
      <c r="G197" s="339">
        <v>5</v>
      </c>
      <c r="H197" s="340">
        <v>6</v>
      </c>
      <c r="I197" s="340">
        <v>7</v>
      </c>
      <c r="J197" s="340">
        <v>8</v>
      </c>
    </row>
    <row r="198" spans="1:10" ht="15.75" x14ac:dyDescent="0.25">
      <c r="A198" s="53"/>
      <c r="B198" s="433" t="s">
        <v>143</v>
      </c>
      <c r="C198" s="434"/>
      <c r="D198" s="435"/>
      <c r="E198" s="50" t="s">
        <v>98</v>
      </c>
      <c r="F198" s="54"/>
      <c r="G198" s="33" t="e">
        <f t="shared" ref="G198:G210" si="38">H198/F198</f>
        <v>#DIV/0!</v>
      </c>
      <c r="H198" s="33"/>
      <c r="I198" s="33"/>
      <c r="J198" s="33"/>
    </row>
    <row r="199" spans="1:10" ht="15.75" customHeight="1" x14ac:dyDescent="0.25">
      <c r="A199" s="53"/>
      <c r="B199" s="433" t="s">
        <v>144</v>
      </c>
      <c r="C199" s="434"/>
      <c r="D199" s="435"/>
      <c r="E199" s="50" t="s">
        <v>98</v>
      </c>
      <c r="F199" s="54"/>
      <c r="G199" s="33" t="e">
        <f t="shared" si="38"/>
        <v>#DIV/0!</v>
      </c>
      <c r="H199" s="33"/>
      <c r="I199" s="33"/>
      <c r="J199" s="33"/>
    </row>
    <row r="200" spans="1:10" ht="15.75" customHeight="1" x14ac:dyDescent="0.25">
      <c r="A200" s="53"/>
      <c r="B200" s="433" t="s">
        <v>145</v>
      </c>
      <c r="C200" s="434"/>
      <c r="D200" s="435"/>
      <c r="E200" s="50" t="s">
        <v>101</v>
      </c>
      <c r="F200" s="54"/>
      <c r="G200" s="33" t="e">
        <f t="shared" si="38"/>
        <v>#DIV/0!</v>
      </c>
      <c r="H200" s="33"/>
      <c r="I200" s="33"/>
      <c r="J200" s="33"/>
    </row>
    <row r="201" spans="1:10" ht="15.75" customHeight="1" x14ac:dyDescent="0.25">
      <c r="A201" s="53"/>
      <c r="B201" s="433" t="s">
        <v>203</v>
      </c>
      <c r="C201" s="434"/>
      <c r="D201" s="435"/>
      <c r="E201" s="50" t="s">
        <v>97</v>
      </c>
      <c r="F201" s="54"/>
      <c r="G201" s="33" t="e">
        <f>H201/F201</f>
        <v>#DIV/0!</v>
      </c>
      <c r="H201" s="33"/>
      <c r="I201" s="33"/>
      <c r="J201" s="33"/>
    </row>
    <row r="202" spans="1:10" ht="15.75" customHeight="1" x14ac:dyDescent="0.25">
      <c r="A202" s="53"/>
      <c r="B202" s="496" t="s">
        <v>193</v>
      </c>
      <c r="C202" s="496"/>
      <c r="D202" s="496"/>
      <c r="E202" s="50" t="s">
        <v>97</v>
      </c>
      <c r="F202" s="37"/>
      <c r="G202" s="33" t="e">
        <f t="shared" si="38"/>
        <v>#DIV/0!</v>
      </c>
      <c r="H202" s="33"/>
      <c r="I202" s="33"/>
      <c r="J202" s="33"/>
    </row>
    <row r="203" spans="1:10" ht="20.25" customHeight="1" x14ac:dyDescent="0.25">
      <c r="A203" s="53"/>
      <c r="B203" s="495"/>
      <c r="C203" s="495"/>
      <c r="D203" s="495"/>
      <c r="E203" s="50"/>
      <c r="F203" s="37"/>
      <c r="G203" s="33" t="e">
        <f t="shared" si="38"/>
        <v>#DIV/0!</v>
      </c>
      <c r="H203" s="33"/>
      <c r="I203" s="33"/>
      <c r="J203" s="33"/>
    </row>
    <row r="204" spans="1:10" ht="12.95" customHeight="1" x14ac:dyDescent="0.25">
      <c r="A204" s="53"/>
      <c r="B204" s="495"/>
      <c r="C204" s="495"/>
      <c r="D204" s="495"/>
      <c r="E204" s="50"/>
      <c r="F204" s="37"/>
      <c r="G204" s="33" t="e">
        <f t="shared" si="38"/>
        <v>#DIV/0!</v>
      </c>
      <c r="H204" s="33"/>
      <c r="I204" s="33"/>
      <c r="J204" s="33"/>
    </row>
    <row r="205" spans="1:10" ht="21.75" customHeight="1" x14ac:dyDescent="0.25">
      <c r="A205" s="53"/>
      <c r="B205" s="495"/>
      <c r="C205" s="495"/>
      <c r="D205" s="495"/>
      <c r="E205" s="50"/>
      <c r="F205" s="37"/>
      <c r="G205" s="33" t="e">
        <f t="shared" si="38"/>
        <v>#DIV/0!</v>
      </c>
      <c r="H205" s="33"/>
      <c r="I205" s="33"/>
      <c r="J205" s="33"/>
    </row>
    <row r="206" spans="1:10" ht="15.75" customHeight="1" x14ac:dyDescent="0.25">
      <c r="A206" s="53"/>
      <c r="B206" s="495"/>
      <c r="C206" s="495"/>
      <c r="D206" s="495"/>
      <c r="E206" s="50"/>
      <c r="F206" s="37"/>
      <c r="G206" s="33" t="e">
        <f t="shared" si="38"/>
        <v>#DIV/0!</v>
      </c>
      <c r="H206" s="33"/>
      <c r="I206" s="33"/>
      <c r="J206" s="33"/>
    </row>
    <row r="207" spans="1:10" ht="18" customHeight="1" x14ac:dyDescent="0.25">
      <c r="A207" s="53"/>
      <c r="B207" s="495"/>
      <c r="C207" s="495"/>
      <c r="D207" s="495"/>
      <c r="E207" s="50"/>
      <c r="F207" s="37"/>
      <c r="G207" s="33" t="e">
        <f t="shared" si="38"/>
        <v>#DIV/0!</v>
      </c>
      <c r="H207" s="33"/>
      <c r="I207" s="33"/>
      <c r="J207" s="33"/>
    </row>
    <row r="208" spans="1:10" ht="19.5" customHeight="1" x14ac:dyDescent="0.25">
      <c r="A208" s="53"/>
      <c r="B208" s="433"/>
      <c r="C208" s="434"/>
      <c r="D208" s="435"/>
      <c r="E208" s="50"/>
      <c r="F208" s="37"/>
      <c r="G208" s="33" t="e">
        <f t="shared" si="38"/>
        <v>#DIV/0!</v>
      </c>
      <c r="H208" s="33"/>
      <c r="I208" s="33"/>
      <c r="J208" s="33"/>
    </row>
    <row r="209" spans="1:10" ht="15" customHeight="1" x14ac:dyDescent="0.25">
      <c r="A209" s="53"/>
      <c r="B209" s="433"/>
      <c r="C209" s="434"/>
      <c r="D209" s="435"/>
      <c r="E209" s="50"/>
      <c r="F209" s="37"/>
      <c r="G209" s="33" t="e">
        <f t="shared" si="38"/>
        <v>#DIV/0!</v>
      </c>
      <c r="H209" s="33"/>
      <c r="I209" s="33"/>
      <c r="J209" s="33"/>
    </row>
    <row r="210" spans="1:10" ht="19.5" customHeight="1" x14ac:dyDescent="0.25">
      <c r="A210" s="53"/>
      <c r="B210" s="433"/>
      <c r="C210" s="434"/>
      <c r="D210" s="435"/>
      <c r="E210" s="50"/>
      <c r="F210" s="37"/>
      <c r="G210" s="33" t="e">
        <f t="shared" si="38"/>
        <v>#DIV/0!</v>
      </c>
      <c r="H210" s="33"/>
      <c r="I210" s="33"/>
      <c r="J210" s="33"/>
    </row>
    <row r="211" spans="1:10" s="81" customFormat="1" ht="19.5" customHeight="1" x14ac:dyDescent="0.25">
      <c r="A211" s="486" t="s">
        <v>68</v>
      </c>
      <c r="B211" s="487"/>
      <c r="C211" s="487"/>
      <c r="D211" s="487"/>
      <c r="E211" s="487"/>
      <c r="F211" s="487"/>
      <c r="G211" s="488"/>
      <c r="H211" s="65">
        <f>SUM(H198:H210)</f>
        <v>0</v>
      </c>
      <c r="I211" s="65">
        <f t="shared" ref="I211:J211" si="39">SUM(I198:I210)</f>
        <v>0</v>
      </c>
      <c r="J211" s="65">
        <f t="shared" si="39"/>
        <v>0</v>
      </c>
    </row>
    <row r="212" spans="1:10" s="81" customFormat="1" ht="19.5" customHeight="1" x14ac:dyDescent="0.25"/>
    <row r="213" spans="1:10" s="81" customFormat="1" ht="19.5" customHeight="1" x14ac:dyDescent="0.25">
      <c r="B213" s="471" t="s">
        <v>146</v>
      </c>
      <c r="C213" s="471"/>
      <c r="D213" s="471"/>
      <c r="E213" s="471"/>
      <c r="F213" s="471"/>
      <c r="G213" s="471"/>
      <c r="H213" s="471"/>
      <c r="I213" s="471"/>
      <c r="J213" s="471"/>
    </row>
    <row r="214" spans="1:10" s="81" customFormat="1" ht="20.25" customHeight="1" x14ac:dyDescent="0.25">
      <c r="A214" s="472" t="s">
        <v>108</v>
      </c>
      <c r="B214" s="474" t="s">
        <v>81</v>
      </c>
      <c r="C214" s="475"/>
      <c r="D214" s="476"/>
      <c r="E214" s="480" t="s">
        <v>86</v>
      </c>
      <c r="F214" s="481" t="s">
        <v>35</v>
      </c>
      <c r="G214" s="482" t="s">
        <v>114</v>
      </c>
      <c r="H214" s="483" t="s">
        <v>106</v>
      </c>
      <c r="I214" s="483"/>
      <c r="J214" s="483"/>
    </row>
    <row r="215" spans="1:10" s="81" customFormat="1" ht="15.75" x14ac:dyDescent="0.25">
      <c r="A215" s="473"/>
      <c r="B215" s="477"/>
      <c r="C215" s="478"/>
      <c r="D215" s="479"/>
      <c r="E215" s="480"/>
      <c r="F215" s="481"/>
      <c r="G215" s="482"/>
      <c r="H215" s="79">
        <f>H14</f>
        <v>2020</v>
      </c>
      <c r="I215" s="79">
        <f t="shared" ref="I215:J215" si="40">I14</f>
        <v>2021</v>
      </c>
      <c r="J215" s="79">
        <f t="shared" si="40"/>
        <v>2022</v>
      </c>
    </row>
    <row r="216" spans="1:10" s="81" customFormat="1" ht="18.75" customHeight="1" x14ac:dyDescent="0.25">
      <c r="A216" s="338">
        <v>1</v>
      </c>
      <c r="B216" s="465">
        <v>2</v>
      </c>
      <c r="C216" s="465"/>
      <c r="D216" s="465"/>
      <c r="E216" s="339">
        <v>3</v>
      </c>
      <c r="F216" s="339">
        <v>4</v>
      </c>
      <c r="G216" s="339">
        <v>5</v>
      </c>
      <c r="H216" s="340">
        <v>6</v>
      </c>
      <c r="I216" s="340">
        <v>7</v>
      </c>
      <c r="J216" s="340">
        <v>8</v>
      </c>
    </row>
    <row r="217" spans="1:10" s="81" customFormat="1" ht="18.75" customHeight="1" x14ac:dyDescent="0.25">
      <c r="A217" s="89">
        <v>1</v>
      </c>
      <c r="B217" s="637" t="s">
        <v>147</v>
      </c>
      <c r="C217" s="620"/>
      <c r="D217" s="621"/>
      <c r="E217" s="67" t="s">
        <v>120</v>
      </c>
      <c r="F217" s="68" t="s">
        <v>120</v>
      </c>
      <c r="G217" s="69" t="s">
        <v>120</v>
      </c>
      <c r="H217" s="69" t="s">
        <v>120</v>
      </c>
      <c r="I217" s="69" t="s">
        <v>120</v>
      </c>
      <c r="J217" s="69" t="s">
        <v>120</v>
      </c>
    </row>
    <row r="218" spans="1:10" ht="13.15" customHeight="1" x14ac:dyDescent="0.25">
      <c r="A218" s="53"/>
      <c r="B218" s="433"/>
      <c r="C218" s="434"/>
      <c r="D218" s="435"/>
      <c r="E218" s="50" t="s">
        <v>99</v>
      </c>
      <c r="F218" s="54"/>
      <c r="G218" s="33" t="e">
        <f t="shared" ref="G218:G223" si="41">H218/F218</f>
        <v>#DIV/0!</v>
      </c>
      <c r="H218" s="33"/>
      <c r="I218" s="33"/>
      <c r="J218" s="33"/>
    </row>
    <row r="219" spans="1:10" ht="36.75" customHeight="1" x14ac:dyDescent="0.25">
      <c r="A219" s="53"/>
      <c r="B219" s="433"/>
      <c r="C219" s="434"/>
      <c r="D219" s="435"/>
      <c r="E219" s="50"/>
      <c r="F219" s="54"/>
      <c r="G219" s="33" t="e">
        <f t="shared" si="41"/>
        <v>#DIV/0!</v>
      </c>
      <c r="H219" s="33"/>
      <c r="I219" s="33"/>
      <c r="J219" s="33"/>
    </row>
    <row r="220" spans="1:10" ht="15.75" customHeight="1" x14ac:dyDescent="0.25">
      <c r="A220" s="53">
        <v>2</v>
      </c>
      <c r="B220" s="433" t="s">
        <v>69</v>
      </c>
      <c r="C220" s="434"/>
      <c r="D220" s="435"/>
      <c r="E220" s="50"/>
      <c r="F220" s="54"/>
      <c r="G220" s="33" t="e">
        <f t="shared" si="41"/>
        <v>#DIV/0!</v>
      </c>
      <c r="H220" s="33"/>
      <c r="I220" s="33"/>
      <c r="J220" s="33"/>
    </row>
    <row r="221" spans="1:10" ht="19.5" customHeight="1" x14ac:dyDescent="0.25">
      <c r="A221" s="53"/>
      <c r="B221" s="433"/>
      <c r="C221" s="434"/>
      <c r="D221" s="435"/>
      <c r="E221" s="50"/>
      <c r="F221" s="54"/>
      <c r="G221" s="33" t="e">
        <f>H221/F221</f>
        <v>#DIV/0!</v>
      </c>
      <c r="H221" s="33"/>
      <c r="I221" s="33"/>
      <c r="J221" s="33"/>
    </row>
    <row r="222" spans="1:10" ht="14.25" customHeight="1" x14ac:dyDescent="0.25">
      <c r="A222" s="53">
        <v>3</v>
      </c>
      <c r="B222" s="433" t="s">
        <v>70</v>
      </c>
      <c r="C222" s="434"/>
      <c r="D222" s="435"/>
      <c r="E222" s="50"/>
      <c r="F222" s="37"/>
      <c r="G222" s="33" t="e">
        <f t="shared" si="41"/>
        <v>#DIV/0!</v>
      </c>
      <c r="H222" s="33"/>
      <c r="I222" s="33"/>
      <c r="J222" s="33"/>
    </row>
    <row r="223" spans="1:10" ht="13.15" customHeight="1" x14ac:dyDescent="0.25">
      <c r="A223" s="53">
        <v>4</v>
      </c>
      <c r="B223" s="495" t="s">
        <v>71</v>
      </c>
      <c r="C223" s="495"/>
      <c r="D223" s="495"/>
      <c r="E223" s="50"/>
      <c r="F223" s="37"/>
      <c r="G223" s="33" t="e">
        <f t="shared" si="41"/>
        <v>#DIV/0!</v>
      </c>
      <c r="H223" s="33"/>
      <c r="I223" s="33"/>
      <c r="J223" s="33"/>
    </row>
    <row r="224" spans="1:10" s="81" customFormat="1" ht="15.75" x14ac:dyDescent="0.25">
      <c r="A224" s="486" t="s">
        <v>72</v>
      </c>
      <c r="B224" s="487"/>
      <c r="C224" s="487"/>
      <c r="D224" s="487"/>
      <c r="E224" s="487"/>
      <c r="F224" s="487"/>
      <c r="G224" s="488"/>
      <c r="H224" s="65">
        <f>SUM(H218:H223)</f>
        <v>0</v>
      </c>
      <c r="I224" s="65">
        <f t="shared" ref="I224:J224" si="42">SUM(I218:I223)</f>
        <v>0</v>
      </c>
      <c r="J224" s="65">
        <f t="shared" si="42"/>
        <v>0</v>
      </c>
    </row>
    <row r="225" spans="1:10" s="81" customFormat="1" x14ac:dyDescent="0.25"/>
    <row r="226" spans="1:10" s="81" customFormat="1" ht="15.75" x14ac:dyDescent="0.25">
      <c r="B226" s="471" t="s">
        <v>152</v>
      </c>
      <c r="C226" s="471"/>
      <c r="D226" s="471"/>
      <c r="E226" s="471"/>
      <c r="F226" s="471"/>
      <c r="G226" s="471"/>
      <c r="H226" s="471"/>
      <c r="I226" s="471"/>
      <c r="J226" s="471"/>
    </row>
    <row r="227" spans="1:10" s="81" customFormat="1" ht="15.75" x14ac:dyDescent="0.25">
      <c r="A227" s="472" t="s">
        <v>108</v>
      </c>
      <c r="B227" s="474" t="s">
        <v>81</v>
      </c>
      <c r="C227" s="475"/>
      <c r="D227" s="476"/>
      <c r="E227" s="480" t="s">
        <v>86</v>
      </c>
      <c r="F227" s="481" t="s">
        <v>35</v>
      </c>
      <c r="G227" s="482" t="s">
        <v>114</v>
      </c>
      <c r="H227" s="483" t="s">
        <v>106</v>
      </c>
      <c r="I227" s="483"/>
      <c r="J227" s="483"/>
    </row>
    <row r="228" spans="1:10" s="81" customFormat="1" ht="15.75" x14ac:dyDescent="0.25">
      <c r="A228" s="473"/>
      <c r="B228" s="477"/>
      <c r="C228" s="478"/>
      <c r="D228" s="479"/>
      <c r="E228" s="480"/>
      <c r="F228" s="481"/>
      <c r="G228" s="482"/>
      <c r="H228" s="79">
        <f>H14</f>
        <v>2020</v>
      </c>
      <c r="I228" s="79">
        <f t="shared" ref="I228:J228" si="43">I14</f>
        <v>2021</v>
      </c>
      <c r="J228" s="79">
        <f t="shared" si="43"/>
        <v>2022</v>
      </c>
    </row>
    <row r="229" spans="1:10" s="81" customFormat="1" x14ac:dyDescent="0.25">
      <c r="A229" s="338">
        <v>1</v>
      </c>
      <c r="B229" s="465">
        <v>2</v>
      </c>
      <c r="C229" s="465"/>
      <c r="D229" s="465"/>
      <c r="E229" s="339">
        <v>3</v>
      </c>
      <c r="F229" s="339">
        <v>4</v>
      </c>
      <c r="G229" s="339">
        <v>5</v>
      </c>
      <c r="H229" s="340">
        <v>6</v>
      </c>
      <c r="I229" s="340">
        <v>7</v>
      </c>
      <c r="J229" s="340">
        <v>8</v>
      </c>
    </row>
    <row r="230" spans="1:10" s="81" customFormat="1" ht="14.25" customHeight="1" x14ac:dyDescent="0.25">
      <c r="A230" s="89">
        <v>1</v>
      </c>
      <c r="B230" s="637" t="s">
        <v>149</v>
      </c>
      <c r="C230" s="620"/>
      <c r="D230" s="621"/>
      <c r="E230" s="67" t="s">
        <v>120</v>
      </c>
      <c r="F230" s="68" t="s">
        <v>120</v>
      </c>
      <c r="G230" s="69" t="s">
        <v>120</v>
      </c>
      <c r="H230" s="70">
        <f>SUM(H231:H234)</f>
        <v>0</v>
      </c>
      <c r="I230" s="70">
        <f t="shared" ref="I230:J230" si="44">SUM(I231:I234)</f>
        <v>0</v>
      </c>
      <c r="J230" s="70">
        <f t="shared" si="44"/>
        <v>0</v>
      </c>
    </row>
    <row r="231" spans="1:10" ht="18" customHeight="1" x14ac:dyDescent="0.25">
      <c r="A231" s="53"/>
      <c r="B231" s="433"/>
      <c r="C231" s="434"/>
      <c r="D231" s="435"/>
      <c r="E231" s="50" t="s">
        <v>99</v>
      </c>
      <c r="F231" s="54"/>
      <c r="G231" s="33" t="e">
        <f t="shared" ref="G231:G257" si="45">H231/F231</f>
        <v>#DIV/0!</v>
      </c>
      <c r="H231" s="33"/>
      <c r="I231" s="33"/>
      <c r="J231" s="33"/>
    </row>
    <row r="232" spans="1:10" ht="17.25" customHeight="1" x14ac:dyDescent="0.25">
      <c r="A232" s="53"/>
      <c r="B232" s="433"/>
      <c r="C232" s="434"/>
      <c r="D232" s="435"/>
      <c r="E232" s="50" t="s">
        <v>99</v>
      </c>
      <c r="F232" s="54"/>
      <c r="G232" s="33" t="e">
        <f t="shared" si="45"/>
        <v>#DIV/0!</v>
      </c>
      <c r="H232" s="33"/>
      <c r="I232" s="33"/>
      <c r="J232" s="33"/>
    </row>
    <row r="233" spans="1:10" ht="13.15" customHeight="1" x14ac:dyDescent="0.25">
      <c r="A233" s="53"/>
      <c r="B233" s="433"/>
      <c r="C233" s="434"/>
      <c r="D233" s="435"/>
      <c r="E233" s="50" t="s">
        <v>99</v>
      </c>
      <c r="F233" s="54"/>
      <c r="G233" s="33" t="e">
        <f t="shared" si="45"/>
        <v>#DIV/0!</v>
      </c>
      <c r="H233" s="33"/>
      <c r="I233" s="33"/>
      <c r="J233" s="33"/>
    </row>
    <row r="234" spans="1:10" ht="15.75" x14ac:dyDescent="0.25">
      <c r="A234" s="53"/>
      <c r="B234" s="433"/>
      <c r="C234" s="434"/>
      <c r="D234" s="435"/>
      <c r="E234" s="50" t="s">
        <v>99</v>
      </c>
      <c r="F234" s="54"/>
      <c r="G234" s="33" t="e">
        <f>H234/F234</f>
        <v>#DIV/0!</v>
      </c>
      <c r="H234" s="33"/>
      <c r="I234" s="33"/>
      <c r="J234" s="33"/>
    </row>
    <row r="235" spans="1:10" s="81" customFormat="1" ht="15.75" x14ac:dyDescent="0.25">
      <c r="A235" s="89">
        <v>2</v>
      </c>
      <c r="B235" s="637" t="s">
        <v>150</v>
      </c>
      <c r="C235" s="620"/>
      <c r="D235" s="621"/>
      <c r="E235" s="67" t="s">
        <v>120</v>
      </c>
      <c r="F235" s="68" t="s">
        <v>120</v>
      </c>
      <c r="G235" s="69" t="s">
        <v>120</v>
      </c>
      <c r="H235" s="70">
        <f>SUM(H236:H240)</f>
        <v>0</v>
      </c>
      <c r="I235" s="70">
        <f t="shared" ref="I235:J235" si="46">SUM(I236:I240)</f>
        <v>0</v>
      </c>
      <c r="J235" s="70">
        <f t="shared" si="46"/>
        <v>0</v>
      </c>
    </row>
    <row r="236" spans="1:10" ht="15.75" x14ac:dyDescent="0.25">
      <c r="A236" s="53"/>
      <c r="B236" s="495"/>
      <c r="C236" s="495"/>
      <c r="D236" s="495"/>
      <c r="E236" s="50" t="s">
        <v>99</v>
      </c>
      <c r="F236" s="37"/>
      <c r="G236" s="33" t="e">
        <f t="shared" si="45"/>
        <v>#DIV/0!</v>
      </c>
      <c r="H236" s="33"/>
      <c r="I236" s="33"/>
      <c r="J236" s="33"/>
    </row>
    <row r="237" spans="1:10" ht="15.75" x14ac:dyDescent="0.25">
      <c r="A237" s="53"/>
      <c r="B237" s="433"/>
      <c r="C237" s="434"/>
      <c r="D237" s="435"/>
      <c r="E237" s="50" t="s">
        <v>99</v>
      </c>
      <c r="F237" s="37"/>
      <c r="G237" s="33" t="e">
        <f t="shared" si="45"/>
        <v>#DIV/0!</v>
      </c>
      <c r="H237" s="33"/>
      <c r="I237" s="33"/>
      <c r="J237" s="33"/>
    </row>
    <row r="238" spans="1:10" ht="15.75" x14ac:dyDescent="0.25">
      <c r="A238" s="53"/>
      <c r="B238" s="433"/>
      <c r="C238" s="434"/>
      <c r="D238" s="435"/>
      <c r="E238" s="50" t="s">
        <v>99</v>
      </c>
      <c r="F238" s="37"/>
      <c r="G238" s="33" t="e">
        <f t="shared" si="45"/>
        <v>#DIV/0!</v>
      </c>
      <c r="H238" s="33"/>
      <c r="I238" s="33"/>
      <c r="J238" s="33"/>
    </row>
    <row r="239" spans="1:10" ht="15.75" x14ac:dyDescent="0.25">
      <c r="A239" s="53"/>
      <c r="B239" s="495"/>
      <c r="C239" s="495"/>
      <c r="D239" s="495"/>
      <c r="E239" s="50" t="s">
        <v>99</v>
      </c>
      <c r="F239" s="37"/>
      <c r="G239" s="33" t="e">
        <f t="shared" si="45"/>
        <v>#DIV/0!</v>
      </c>
      <c r="H239" s="33"/>
      <c r="I239" s="33"/>
      <c r="J239" s="33"/>
    </row>
    <row r="240" spans="1:10" ht="15.75" x14ac:dyDescent="0.25">
      <c r="A240" s="53"/>
      <c r="B240" s="495"/>
      <c r="C240" s="495"/>
      <c r="D240" s="495"/>
      <c r="E240" s="50" t="s">
        <v>99</v>
      </c>
      <c r="F240" s="37"/>
      <c r="G240" s="33" t="e">
        <f t="shared" si="45"/>
        <v>#DIV/0!</v>
      </c>
      <c r="H240" s="33"/>
      <c r="I240" s="33"/>
      <c r="J240" s="33"/>
    </row>
    <row r="241" spans="1:10" s="81" customFormat="1" ht="15.75" x14ac:dyDescent="0.25">
      <c r="A241" s="89">
        <v>3</v>
      </c>
      <c r="B241" s="637" t="s">
        <v>151</v>
      </c>
      <c r="C241" s="620"/>
      <c r="D241" s="621"/>
      <c r="E241" s="67" t="s">
        <v>120</v>
      </c>
      <c r="F241" s="68" t="s">
        <v>120</v>
      </c>
      <c r="G241" s="69" t="s">
        <v>120</v>
      </c>
      <c r="H241" s="70">
        <f>SUM(H242:H257)</f>
        <v>0</v>
      </c>
      <c r="I241" s="70">
        <f t="shared" ref="I241:J241" si="47">SUM(I242:I257)</f>
        <v>0</v>
      </c>
      <c r="J241" s="70">
        <f t="shared" si="47"/>
        <v>0</v>
      </c>
    </row>
    <row r="242" spans="1:10" ht="15.75" x14ac:dyDescent="0.25">
      <c r="A242" s="53"/>
      <c r="B242" s="447" t="s">
        <v>197</v>
      </c>
      <c r="C242" s="448"/>
      <c r="D242" s="449"/>
      <c r="E242" s="50" t="s">
        <v>99</v>
      </c>
      <c r="F242" s="37"/>
      <c r="G242" s="33" t="e">
        <f t="shared" si="45"/>
        <v>#DIV/0!</v>
      </c>
      <c r="H242" s="33"/>
      <c r="I242" s="33"/>
      <c r="J242" s="33"/>
    </row>
    <row r="243" spans="1:10" ht="15.75" x14ac:dyDescent="0.25">
      <c r="A243" s="53"/>
      <c r="B243" s="447"/>
      <c r="C243" s="448"/>
      <c r="D243" s="449"/>
      <c r="E243" s="50" t="s">
        <v>99</v>
      </c>
      <c r="F243" s="37"/>
      <c r="G243" s="33" t="e">
        <f t="shared" si="45"/>
        <v>#DIV/0!</v>
      </c>
      <c r="H243" s="33"/>
      <c r="I243" s="33"/>
      <c r="J243" s="33"/>
    </row>
    <row r="244" spans="1:10" ht="15.75" x14ac:dyDescent="0.25">
      <c r="A244" s="53"/>
      <c r="B244" s="447"/>
      <c r="C244" s="448"/>
      <c r="D244" s="449"/>
      <c r="E244" s="50" t="s">
        <v>99</v>
      </c>
      <c r="F244" s="37"/>
      <c r="G244" s="33" t="e">
        <f t="shared" si="45"/>
        <v>#DIV/0!</v>
      </c>
      <c r="H244" s="33"/>
      <c r="I244" s="33"/>
      <c r="J244" s="33"/>
    </row>
    <row r="245" spans="1:10" ht="15.75" x14ac:dyDescent="0.25">
      <c r="A245" s="53"/>
      <c r="B245" s="447"/>
      <c r="C245" s="448"/>
      <c r="D245" s="449"/>
      <c r="E245" s="50" t="s">
        <v>99</v>
      </c>
      <c r="F245" s="37"/>
      <c r="G245" s="33" t="e">
        <f t="shared" si="45"/>
        <v>#DIV/0!</v>
      </c>
      <c r="H245" s="33"/>
      <c r="I245" s="33"/>
      <c r="J245" s="33"/>
    </row>
    <row r="246" spans="1:10" ht="15.75" x14ac:dyDescent="0.25">
      <c r="A246" s="53"/>
      <c r="B246" s="447"/>
      <c r="C246" s="448"/>
      <c r="D246" s="449"/>
      <c r="E246" s="50" t="s">
        <v>99</v>
      </c>
      <c r="F246" s="37"/>
      <c r="G246" s="33" t="e">
        <f t="shared" si="45"/>
        <v>#DIV/0!</v>
      </c>
      <c r="H246" s="33"/>
      <c r="I246" s="33"/>
      <c r="J246" s="33"/>
    </row>
    <row r="247" spans="1:10" ht="15.75" x14ac:dyDescent="0.25">
      <c r="A247" s="53"/>
      <c r="B247" s="447"/>
      <c r="C247" s="448"/>
      <c r="D247" s="449"/>
      <c r="E247" s="50" t="s">
        <v>99</v>
      </c>
      <c r="F247" s="37"/>
      <c r="G247" s="33" t="e">
        <f t="shared" si="45"/>
        <v>#DIV/0!</v>
      </c>
      <c r="H247" s="33"/>
      <c r="I247" s="33"/>
      <c r="J247" s="33"/>
    </row>
    <row r="248" spans="1:10" ht="15.75" x14ac:dyDescent="0.25">
      <c r="A248" s="53"/>
      <c r="B248" s="447"/>
      <c r="C248" s="448"/>
      <c r="D248" s="449"/>
      <c r="E248" s="50" t="s">
        <v>99</v>
      </c>
      <c r="F248" s="37"/>
      <c r="G248" s="33" t="e">
        <f t="shared" si="45"/>
        <v>#DIV/0!</v>
      </c>
      <c r="H248" s="33"/>
      <c r="I248" s="33"/>
      <c r="J248" s="33"/>
    </row>
    <row r="249" spans="1:10" ht="15.75" x14ac:dyDescent="0.25">
      <c r="A249" s="53"/>
      <c r="B249" s="447"/>
      <c r="C249" s="448"/>
      <c r="D249" s="449"/>
      <c r="E249" s="50" t="s">
        <v>99</v>
      </c>
      <c r="F249" s="37"/>
      <c r="G249" s="33" t="e">
        <f t="shared" si="45"/>
        <v>#DIV/0!</v>
      </c>
      <c r="H249" s="33"/>
      <c r="I249" s="33"/>
      <c r="J249" s="33"/>
    </row>
    <row r="250" spans="1:10" ht="13.15" customHeight="1" x14ac:dyDescent="0.25">
      <c r="A250" s="53"/>
      <c r="B250" s="447"/>
      <c r="C250" s="448"/>
      <c r="D250" s="449"/>
      <c r="E250" s="50" t="s">
        <v>99</v>
      </c>
      <c r="F250" s="37"/>
      <c r="G250" s="33" t="e">
        <f t="shared" si="45"/>
        <v>#DIV/0!</v>
      </c>
      <c r="H250" s="33"/>
      <c r="I250" s="33"/>
      <c r="J250" s="33"/>
    </row>
    <row r="251" spans="1:10" ht="15.75" x14ac:dyDescent="0.25">
      <c r="A251" s="53"/>
      <c r="B251" s="447"/>
      <c r="C251" s="448"/>
      <c r="D251" s="449"/>
      <c r="E251" s="50" t="s">
        <v>99</v>
      </c>
      <c r="F251" s="37"/>
      <c r="G251" s="33" t="e">
        <f t="shared" si="45"/>
        <v>#DIV/0!</v>
      </c>
      <c r="H251" s="33"/>
      <c r="I251" s="33"/>
      <c r="J251" s="33"/>
    </row>
    <row r="252" spans="1:10" ht="15.75" x14ac:dyDescent="0.25">
      <c r="A252" s="53"/>
      <c r="B252" s="447"/>
      <c r="C252" s="448"/>
      <c r="D252" s="449"/>
      <c r="E252" s="50" t="s">
        <v>99</v>
      </c>
      <c r="F252" s="37"/>
      <c r="G252" s="33" t="e">
        <f t="shared" si="45"/>
        <v>#DIV/0!</v>
      </c>
      <c r="H252" s="33"/>
      <c r="I252" s="33"/>
      <c r="J252" s="33"/>
    </row>
    <row r="253" spans="1:10" ht="15.75" x14ac:dyDescent="0.25">
      <c r="A253" s="53"/>
      <c r="B253" s="447"/>
      <c r="C253" s="448"/>
      <c r="D253" s="449"/>
      <c r="E253" s="50" t="s">
        <v>99</v>
      </c>
      <c r="F253" s="37"/>
      <c r="G253" s="33" t="e">
        <f t="shared" si="45"/>
        <v>#DIV/0!</v>
      </c>
      <c r="H253" s="33"/>
      <c r="I253" s="33"/>
      <c r="J253" s="33"/>
    </row>
    <row r="254" spans="1:10" ht="12.95" customHeight="1" x14ac:dyDescent="0.25">
      <c r="A254" s="53"/>
      <c r="B254" s="447"/>
      <c r="C254" s="448"/>
      <c r="D254" s="449"/>
      <c r="E254" s="50" t="s">
        <v>99</v>
      </c>
      <c r="F254" s="37"/>
      <c r="G254" s="33" t="e">
        <f t="shared" si="45"/>
        <v>#DIV/0!</v>
      </c>
      <c r="H254" s="33"/>
      <c r="I254" s="33"/>
      <c r="J254" s="33"/>
    </row>
    <row r="255" spans="1:10" ht="12.95" customHeight="1" x14ac:dyDescent="0.25">
      <c r="A255" s="53"/>
      <c r="B255" s="447"/>
      <c r="C255" s="448"/>
      <c r="D255" s="449"/>
      <c r="E255" s="50" t="s">
        <v>99</v>
      </c>
      <c r="F255" s="37"/>
      <c r="G255" s="33" t="e">
        <f t="shared" si="45"/>
        <v>#DIV/0!</v>
      </c>
      <c r="H255" s="33"/>
      <c r="I255" s="33"/>
      <c r="J255" s="33"/>
    </row>
    <row r="256" spans="1:10" ht="12.95" customHeight="1" x14ac:dyDescent="0.25">
      <c r="A256" s="53"/>
      <c r="B256" s="447"/>
      <c r="C256" s="448"/>
      <c r="D256" s="449"/>
      <c r="E256" s="50" t="s">
        <v>99</v>
      </c>
      <c r="F256" s="37"/>
      <c r="G256" s="33" t="e">
        <f t="shared" si="45"/>
        <v>#DIV/0!</v>
      </c>
      <c r="H256" s="33"/>
      <c r="I256" s="33"/>
      <c r="J256" s="33"/>
    </row>
    <row r="257" spans="1:10" ht="12.95" customHeight="1" x14ac:dyDescent="0.25">
      <c r="A257" s="53"/>
      <c r="B257" s="447"/>
      <c r="C257" s="448"/>
      <c r="D257" s="449"/>
      <c r="E257" s="50" t="s">
        <v>99</v>
      </c>
      <c r="F257" s="37"/>
      <c r="G257" s="33" t="e">
        <f t="shared" si="45"/>
        <v>#DIV/0!</v>
      </c>
      <c r="H257" s="33"/>
      <c r="I257" s="33"/>
      <c r="J257" s="33"/>
    </row>
    <row r="258" spans="1:10" s="81" customFormat="1" ht="15.75" x14ac:dyDescent="0.25">
      <c r="A258" s="486" t="s">
        <v>73</v>
      </c>
      <c r="B258" s="487"/>
      <c r="C258" s="487"/>
      <c r="D258" s="487"/>
      <c r="E258" s="487"/>
      <c r="F258" s="487"/>
      <c r="G258" s="488"/>
      <c r="H258" s="65">
        <f>H241+H235+H230</f>
        <v>0</v>
      </c>
      <c r="I258" s="65">
        <f t="shared" ref="I258:J258" si="48">I241+I235+I230</f>
        <v>0</v>
      </c>
      <c r="J258" s="65">
        <f t="shared" si="48"/>
        <v>0</v>
      </c>
    </row>
    <row r="259" spans="1:10" s="81" customFormat="1" ht="12.95" customHeight="1" x14ac:dyDescent="0.25"/>
    <row r="260" spans="1:10" s="81" customFormat="1" ht="15.75" x14ac:dyDescent="0.25">
      <c r="B260" s="471" t="s">
        <v>173</v>
      </c>
      <c r="C260" s="471"/>
      <c r="D260" s="471"/>
      <c r="E260" s="471"/>
      <c r="F260" s="471"/>
      <c r="G260" s="471"/>
      <c r="H260" s="471"/>
      <c r="I260" s="471"/>
      <c r="J260" s="471"/>
    </row>
    <row r="261" spans="1:10" s="81" customFormat="1" ht="12.95" customHeight="1" x14ac:dyDescent="0.25">
      <c r="A261" s="472" t="s">
        <v>108</v>
      </c>
      <c r="B261" s="474" t="s">
        <v>81</v>
      </c>
      <c r="C261" s="475"/>
      <c r="D261" s="476"/>
      <c r="E261" s="480" t="s">
        <v>86</v>
      </c>
      <c r="F261" s="481" t="s">
        <v>35</v>
      </c>
      <c r="G261" s="482" t="s">
        <v>114</v>
      </c>
      <c r="H261" s="483" t="s">
        <v>106</v>
      </c>
      <c r="I261" s="483"/>
      <c r="J261" s="483"/>
    </row>
    <row r="262" spans="1:10" s="81" customFormat="1" ht="21" customHeight="1" x14ac:dyDescent="0.25">
      <c r="A262" s="473"/>
      <c r="B262" s="477"/>
      <c r="C262" s="478"/>
      <c r="D262" s="479"/>
      <c r="E262" s="480"/>
      <c r="F262" s="481"/>
      <c r="G262" s="482"/>
      <c r="H262" s="79">
        <f>H14</f>
        <v>2020</v>
      </c>
      <c r="I262" s="79">
        <f t="shared" ref="I262:J262" si="49">I14</f>
        <v>2021</v>
      </c>
      <c r="J262" s="79">
        <f t="shared" si="49"/>
        <v>2022</v>
      </c>
    </row>
    <row r="263" spans="1:10" s="81" customFormat="1" x14ac:dyDescent="0.25">
      <c r="A263" s="338">
        <v>1</v>
      </c>
      <c r="B263" s="465">
        <v>2</v>
      </c>
      <c r="C263" s="465"/>
      <c r="D263" s="465"/>
      <c r="E263" s="339">
        <v>3</v>
      </c>
      <c r="F263" s="339">
        <v>4</v>
      </c>
      <c r="G263" s="339">
        <v>5</v>
      </c>
      <c r="H263" s="340">
        <v>6</v>
      </c>
      <c r="I263" s="340">
        <v>7</v>
      </c>
      <c r="J263" s="340">
        <v>8</v>
      </c>
    </row>
    <row r="264" spans="1:10" ht="15.75" x14ac:dyDescent="0.25">
      <c r="A264" s="53"/>
      <c r="B264" s="433"/>
      <c r="C264" s="434"/>
      <c r="D264" s="435"/>
      <c r="E264" s="50" t="s">
        <v>158</v>
      </c>
      <c r="F264" s="54"/>
      <c r="G264" s="33" t="e">
        <f t="shared" ref="G264:G279" si="50">H264/F264</f>
        <v>#DIV/0!</v>
      </c>
      <c r="H264" s="33"/>
      <c r="I264" s="33"/>
      <c r="J264" s="33"/>
    </row>
    <row r="265" spans="1:10" ht="16.7" customHeight="1" x14ac:dyDescent="0.25">
      <c r="A265" s="53"/>
      <c r="B265" s="452"/>
      <c r="C265" s="453"/>
      <c r="D265" s="454"/>
      <c r="E265" s="50" t="s">
        <v>99</v>
      </c>
      <c r="F265" s="54"/>
      <c r="G265" s="33" t="e">
        <f t="shared" si="50"/>
        <v>#DIV/0!</v>
      </c>
      <c r="H265" s="33"/>
      <c r="I265" s="33"/>
      <c r="J265" s="33"/>
    </row>
    <row r="266" spans="1:10" ht="15.75" x14ac:dyDescent="0.25">
      <c r="A266" s="53"/>
      <c r="B266" s="452"/>
      <c r="C266" s="453"/>
      <c r="D266" s="454"/>
      <c r="E266" s="50" t="s">
        <v>99</v>
      </c>
      <c r="F266" s="54"/>
      <c r="G266" s="33" t="e">
        <f t="shared" si="50"/>
        <v>#DIV/0!</v>
      </c>
      <c r="H266" s="33"/>
      <c r="I266" s="33"/>
      <c r="J266" s="33"/>
    </row>
    <row r="267" spans="1:10" ht="15.75" x14ac:dyDescent="0.25">
      <c r="A267" s="53"/>
      <c r="B267" s="452"/>
      <c r="C267" s="453"/>
      <c r="D267" s="454"/>
      <c r="E267" s="50" t="s">
        <v>99</v>
      </c>
      <c r="F267" s="54"/>
      <c r="G267" s="33" t="e">
        <f t="shared" si="50"/>
        <v>#DIV/0!</v>
      </c>
      <c r="H267" s="33"/>
      <c r="I267" s="33"/>
      <c r="J267" s="33"/>
    </row>
    <row r="268" spans="1:10" ht="15.75" x14ac:dyDescent="0.25">
      <c r="A268" s="53"/>
      <c r="B268" s="452"/>
      <c r="C268" s="453"/>
      <c r="D268" s="454"/>
      <c r="E268" s="50" t="s">
        <v>99</v>
      </c>
      <c r="F268" s="54"/>
      <c r="G268" s="33" t="e">
        <f t="shared" si="50"/>
        <v>#DIV/0!</v>
      </c>
      <c r="H268" s="33"/>
      <c r="I268" s="33"/>
      <c r="J268" s="33"/>
    </row>
    <row r="269" spans="1:10" ht="15.75" x14ac:dyDescent="0.25">
      <c r="A269" s="53"/>
      <c r="B269" s="452"/>
      <c r="C269" s="453"/>
      <c r="D269" s="454"/>
      <c r="E269" s="50" t="s">
        <v>99</v>
      </c>
      <c r="F269" s="54"/>
      <c r="G269" s="33" t="e">
        <f t="shared" si="50"/>
        <v>#DIV/0!</v>
      </c>
      <c r="H269" s="33"/>
      <c r="I269" s="33"/>
      <c r="J269" s="33"/>
    </row>
    <row r="270" spans="1:10" ht="15.75" x14ac:dyDescent="0.25">
      <c r="A270" s="53"/>
      <c r="B270" s="452"/>
      <c r="C270" s="453"/>
      <c r="D270" s="454"/>
      <c r="E270" s="50" t="s">
        <v>99</v>
      </c>
      <c r="F270" s="54"/>
      <c r="G270" s="33" t="e">
        <f t="shared" si="50"/>
        <v>#DIV/0!</v>
      </c>
      <c r="H270" s="33"/>
      <c r="I270" s="33"/>
      <c r="J270" s="33"/>
    </row>
    <row r="271" spans="1:10" ht="15.75" x14ac:dyDescent="0.25">
      <c r="A271" s="53"/>
      <c r="B271" s="452"/>
      <c r="C271" s="453"/>
      <c r="D271" s="454"/>
      <c r="E271" s="50" t="s">
        <v>99</v>
      </c>
      <c r="F271" s="54"/>
      <c r="G271" s="33" t="e">
        <f t="shared" si="50"/>
        <v>#DIV/0!</v>
      </c>
      <c r="H271" s="33"/>
      <c r="I271" s="33"/>
      <c r="J271" s="33"/>
    </row>
    <row r="272" spans="1:10" ht="15" customHeight="1" x14ac:dyDescent="0.25">
      <c r="A272" s="53"/>
      <c r="B272" s="452"/>
      <c r="C272" s="453"/>
      <c r="D272" s="454"/>
      <c r="E272" s="50" t="s">
        <v>99</v>
      </c>
      <c r="F272" s="54"/>
      <c r="G272" s="33" t="e">
        <f t="shared" si="50"/>
        <v>#DIV/0!</v>
      </c>
      <c r="H272" s="33"/>
      <c r="I272" s="33"/>
      <c r="J272" s="33"/>
    </row>
    <row r="273" spans="1:10" ht="15.75" x14ac:dyDescent="0.25">
      <c r="A273" s="53"/>
      <c r="B273" s="452"/>
      <c r="C273" s="453"/>
      <c r="D273" s="454"/>
      <c r="E273" s="50" t="s">
        <v>99</v>
      </c>
      <c r="F273" s="54"/>
      <c r="G273" s="33" t="e">
        <f t="shared" si="50"/>
        <v>#DIV/0!</v>
      </c>
      <c r="H273" s="33"/>
      <c r="I273" s="33"/>
      <c r="J273" s="33"/>
    </row>
    <row r="274" spans="1:10" ht="15.75" x14ac:dyDescent="0.25">
      <c r="A274" s="53"/>
      <c r="B274" s="452"/>
      <c r="C274" s="453"/>
      <c r="D274" s="454"/>
      <c r="E274" s="50" t="s">
        <v>99</v>
      </c>
      <c r="F274" s="54"/>
      <c r="G274" s="33" t="e">
        <f t="shared" si="50"/>
        <v>#DIV/0!</v>
      </c>
      <c r="H274" s="33"/>
      <c r="I274" s="33"/>
      <c r="J274" s="33"/>
    </row>
    <row r="275" spans="1:10" ht="15.75" x14ac:dyDescent="0.25">
      <c r="A275" s="53"/>
      <c r="B275" s="452"/>
      <c r="C275" s="453"/>
      <c r="D275" s="454"/>
      <c r="E275" s="50" t="s">
        <v>99</v>
      </c>
      <c r="F275" s="54"/>
      <c r="G275" s="33" t="e">
        <f t="shared" si="50"/>
        <v>#DIV/0!</v>
      </c>
      <c r="H275" s="33"/>
      <c r="I275" s="33"/>
      <c r="J275" s="33"/>
    </row>
    <row r="276" spans="1:10" ht="15.75" x14ac:dyDescent="0.25">
      <c r="A276" s="53"/>
      <c r="B276" s="452"/>
      <c r="C276" s="453"/>
      <c r="D276" s="454"/>
      <c r="E276" s="50" t="s">
        <v>99</v>
      </c>
      <c r="F276" s="54"/>
      <c r="G276" s="33" t="e">
        <f t="shared" si="50"/>
        <v>#DIV/0!</v>
      </c>
      <c r="H276" s="33"/>
      <c r="I276" s="33"/>
      <c r="J276" s="33"/>
    </row>
    <row r="277" spans="1:10" ht="15.75" x14ac:dyDescent="0.25">
      <c r="A277" s="53"/>
      <c r="B277" s="452"/>
      <c r="C277" s="453"/>
      <c r="D277" s="454"/>
      <c r="E277" s="50" t="s">
        <v>99</v>
      </c>
      <c r="F277" s="54"/>
      <c r="G277" s="33" t="e">
        <f t="shared" si="50"/>
        <v>#DIV/0!</v>
      </c>
      <c r="H277" s="33"/>
      <c r="I277" s="33"/>
      <c r="J277" s="33"/>
    </row>
    <row r="278" spans="1:10" ht="15.75" x14ac:dyDescent="0.25">
      <c r="A278" s="53"/>
      <c r="B278" s="452"/>
      <c r="C278" s="453"/>
      <c r="D278" s="454"/>
      <c r="E278" s="50" t="s">
        <v>99</v>
      </c>
      <c r="F278" s="54"/>
      <c r="G278" s="33" t="e">
        <f t="shared" si="50"/>
        <v>#DIV/0!</v>
      </c>
      <c r="H278" s="33"/>
      <c r="I278" s="33"/>
      <c r="J278" s="33"/>
    </row>
    <row r="279" spans="1:10" ht="15.75" x14ac:dyDescent="0.25">
      <c r="A279" s="53"/>
      <c r="B279" s="433"/>
      <c r="C279" s="434"/>
      <c r="D279" s="435"/>
      <c r="E279" s="50" t="s">
        <v>99</v>
      </c>
      <c r="F279" s="54"/>
      <c r="G279" s="33" t="e">
        <f t="shared" si="50"/>
        <v>#DIV/0!</v>
      </c>
      <c r="H279" s="33"/>
      <c r="I279" s="33"/>
      <c r="J279" s="33"/>
    </row>
    <row r="280" spans="1:10" ht="15.75" x14ac:dyDescent="0.25">
      <c r="A280" s="53"/>
      <c r="B280" s="447"/>
      <c r="C280" s="448"/>
      <c r="D280" s="449"/>
      <c r="E280" s="50"/>
      <c r="F280" s="37"/>
      <c r="G280" s="33"/>
      <c r="H280" s="33"/>
      <c r="I280" s="33"/>
      <c r="J280" s="33"/>
    </row>
    <row r="281" spans="1:10" ht="15.75" x14ac:dyDescent="0.25">
      <c r="A281" s="412"/>
      <c r="B281" s="642"/>
      <c r="C281" s="643"/>
      <c r="D281" s="644"/>
      <c r="E281" s="50"/>
      <c r="F281" s="37"/>
      <c r="G281" s="33"/>
      <c r="H281" s="33"/>
      <c r="I281" s="33"/>
      <c r="J281" s="33"/>
    </row>
    <row r="282" spans="1:10" s="81" customFormat="1" ht="15.75" x14ac:dyDescent="0.25">
      <c r="A282" s="486" t="s">
        <v>77</v>
      </c>
      <c r="B282" s="487"/>
      <c r="C282" s="487"/>
      <c r="D282" s="487"/>
      <c r="E282" s="487"/>
      <c r="F282" s="487"/>
      <c r="G282" s="488"/>
      <c r="H282" s="65">
        <f>SUM(H264:H281)</f>
        <v>0</v>
      </c>
      <c r="I282" s="65">
        <f t="shared" ref="I282:J282" si="51">SUM(I264:I281)</f>
        <v>0</v>
      </c>
      <c r="J282" s="65">
        <f t="shared" si="51"/>
        <v>0</v>
      </c>
    </row>
    <row r="283" spans="1:10" s="81" customFormat="1" ht="15.75" x14ac:dyDescent="0.25">
      <c r="A283" s="602" t="s">
        <v>78</v>
      </c>
      <c r="B283" s="603"/>
      <c r="C283" s="603"/>
      <c r="D283" s="603"/>
      <c r="E283" s="603"/>
      <c r="F283" s="603"/>
      <c r="G283" s="603"/>
      <c r="H283" s="361">
        <f>H121+H130+H140+H148+H192+H211+H224+H258+H282</f>
        <v>0</v>
      </c>
      <c r="I283" s="361">
        <f>I121+I130+I140+I148+I192+I211+I224+I258+I282</f>
        <v>0</v>
      </c>
      <c r="J283" s="361">
        <f>J121+J130+J140+J148+J192+J211+J224+J258+J282</f>
        <v>0</v>
      </c>
    </row>
    <row r="284" spans="1:10" s="81" customFormat="1" ht="15.75" x14ac:dyDescent="0.25">
      <c r="A284" s="429" t="s">
        <v>483</v>
      </c>
      <c r="B284" s="430"/>
      <c r="C284" s="430"/>
      <c r="D284" s="430"/>
      <c r="E284" s="430"/>
      <c r="F284" s="430"/>
      <c r="G284" s="431"/>
      <c r="H284" s="362">
        <f>H16+H23+H34+H40+H46+H52+H59+H67+H74+H95+H104+H283</f>
        <v>0</v>
      </c>
      <c r="I284" s="362">
        <f>I16+I23+I34+I40+I46+I52+I59+I67+I74+I95+I104+I283</f>
        <v>0</v>
      </c>
      <c r="J284" s="362">
        <f>J16+J23+J34+J40+J46+J52+J59+J67+J74+J95+J104+J283</f>
        <v>0</v>
      </c>
    </row>
    <row r="285" spans="1:10" ht="15.75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</row>
    <row r="286" spans="1:10" ht="15.75" x14ac:dyDescent="0.25">
      <c r="A286" s="27"/>
      <c r="B286" s="27"/>
      <c r="C286" s="265" t="s">
        <v>370</v>
      </c>
      <c r="D286" s="63"/>
      <c r="E286" s="432" t="s">
        <v>372</v>
      </c>
      <c r="F286" s="432"/>
      <c r="G286" s="27"/>
      <c r="H286" s="27"/>
      <c r="I286" s="27"/>
      <c r="J286" s="27"/>
    </row>
    <row r="287" spans="1:10" ht="15.75" x14ac:dyDescent="0.25">
      <c r="A287" s="27"/>
      <c r="B287" s="27"/>
      <c r="C287" s="27"/>
      <c r="D287" s="31" t="s">
        <v>80</v>
      </c>
      <c r="E287" s="432"/>
      <c r="F287" s="432"/>
      <c r="G287" s="27"/>
      <c r="H287" s="27"/>
      <c r="I287" s="27"/>
      <c r="J287" s="27"/>
    </row>
    <row r="288" spans="1:10" ht="15.75" x14ac:dyDescent="0.25">
      <c r="A288" s="27"/>
      <c r="B288" s="432" t="s">
        <v>371</v>
      </c>
      <c r="C288" s="432"/>
      <c r="D288" s="27"/>
      <c r="E288" s="27"/>
      <c r="F288" s="27"/>
      <c r="G288" s="27"/>
      <c r="H288" s="27"/>
      <c r="I288" s="27"/>
      <c r="J288" s="27"/>
    </row>
    <row r="289" spans="1:10" ht="15.75" x14ac:dyDescent="0.25">
      <c r="A289" s="27"/>
      <c r="B289" s="432" t="s">
        <v>210</v>
      </c>
      <c r="C289" s="432"/>
      <c r="D289" s="63"/>
      <c r="E289" s="432" t="s">
        <v>373</v>
      </c>
      <c r="F289" s="432"/>
      <c r="G289" s="27"/>
      <c r="H289" s="27"/>
      <c r="I289" s="27"/>
      <c r="J289" s="27"/>
    </row>
    <row r="290" spans="1:10" ht="15.75" x14ac:dyDescent="0.25">
      <c r="A290" s="27"/>
      <c r="B290" s="27"/>
      <c r="C290" s="27"/>
      <c r="D290" s="31" t="s">
        <v>80</v>
      </c>
      <c r="E290" s="27"/>
      <c r="F290" s="27"/>
      <c r="G290" s="27"/>
      <c r="H290" s="27"/>
      <c r="I290" s="27"/>
      <c r="J290" s="27"/>
    </row>
    <row r="291" spans="1:10" ht="15.75" x14ac:dyDescent="0.25">
      <c r="A291" s="27"/>
      <c r="B291" s="595" t="s">
        <v>174</v>
      </c>
      <c r="C291" s="595"/>
      <c r="D291" s="595"/>
      <c r="E291" s="595"/>
      <c r="F291" s="595"/>
      <c r="G291" s="595"/>
      <c r="H291" s="595"/>
      <c r="I291" s="595"/>
      <c r="J291" s="595"/>
    </row>
    <row r="292" spans="1:10" ht="15.75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</row>
  </sheetData>
  <sheetProtection password="CC7B" sheet="1" objects="1" scenarios="1" formatCells="0" formatColumns="0" formatRows="0" insertRows="0"/>
  <mergeCells count="336">
    <mergeCell ref="A283:G283"/>
    <mergeCell ref="A284:G284"/>
    <mergeCell ref="E286:F286"/>
    <mergeCell ref="B288:C288"/>
    <mergeCell ref="B289:C289"/>
    <mergeCell ref="E289:F289"/>
    <mergeCell ref="B291:J291"/>
    <mergeCell ref="B280:D280"/>
    <mergeCell ref="B281:D281"/>
    <mergeCell ref="A282:G282"/>
    <mergeCell ref="E287:F287"/>
    <mergeCell ref="B273:D273"/>
    <mergeCell ref="B274:D274"/>
    <mergeCell ref="B275:D275"/>
    <mergeCell ref="B276:D276"/>
    <mergeCell ref="B277:D277"/>
    <mergeCell ref="B278:D278"/>
    <mergeCell ref="B279:D279"/>
    <mergeCell ref="B264:D264"/>
    <mergeCell ref="B265:D265"/>
    <mergeCell ref="B272:D272"/>
    <mergeCell ref="B266:D266"/>
    <mergeCell ref="B267:D267"/>
    <mergeCell ref="B268:D268"/>
    <mergeCell ref="B269:D269"/>
    <mergeCell ref="B270:D270"/>
    <mergeCell ref="B271:D271"/>
    <mergeCell ref="B263:D263"/>
    <mergeCell ref="A62:A63"/>
    <mergeCell ref="B62:B63"/>
    <mergeCell ref="C62:C63"/>
    <mergeCell ref="D62:E63"/>
    <mergeCell ref="F62:F63"/>
    <mergeCell ref="G62:G63"/>
    <mergeCell ref="H62:J62"/>
    <mergeCell ref="A59:G59"/>
    <mergeCell ref="A61:J61"/>
    <mergeCell ref="B64:B66"/>
    <mergeCell ref="D64:E64"/>
    <mergeCell ref="D65:E65"/>
    <mergeCell ref="D66:E66"/>
    <mergeCell ref="A67:G67"/>
    <mergeCell ref="A69:J69"/>
    <mergeCell ref="A70:A71"/>
    <mergeCell ref="B70:B71"/>
    <mergeCell ref="C70:C71"/>
    <mergeCell ref="D70:G71"/>
    <mergeCell ref="H70:J70"/>
    <mergeCell ref="B72:B73"/>
    <mergeCell ref="D72:G72"/>
    <mergeCell ref="D73:G73"/>
    <mergeCell ref="A34:G34"/>
    <mergeCell ref="A36:J36"/>
    <mergeCell ref="A37:A38"/>
    <mergeCell ref="B37:B38"/>
    <mergeCell ref="C37:C38"/>
    <mergeCell ref="D37:D38"/>
    <mergeCell ref="E37:E38"/>
    <mergeCell ref="F37:F38"/>
    <mergeCell ref="G37:G38"/>
    <mergeCell ref="H37:J37"/>
    <mergeCell ref="C2:I2"/>
    <mergeCell ref="J2:J3"/>
    <mergeCell ref="D4:H4"/>
    <mergeCell ref="C7:I7"/>
    <mergeCell ref="C8:I8"/>
    <mergeCell ref="A12:J12"/>
    <mergeCell ref="A20:B21"/>
    <mergeCell ref="C20:G21"/>
    <mergeCell ref="H20:J20"/>
    <mergeCell ref="C5:I5"/>
    <mergeCell ref="A22:B22"/>
    <mergeCell ref="C22:G22"/>
    <mergeCell ref="A15:B15"/>
    <mergeCell ref="C15:G15"/>
    <mergeCell ref="A16:G16"/>
    <mergeCell ref="A18:J19"/>
    <mergeCell ref="A13:B14"/>
    <mergeCell ref="C13:G14"/>
    <mergeCell ref="H13:J13"/>
    <mergeCell ref="A25:J25"/>
    <mergeCell ref="A23:G23"/>
    <mergeCell ref="A26:A27"/>
    <mergeCell ref="B26:B27"/>
    <mergeCell ref="C26:C27"/>
    <mergeCell ref="D26:D27"/>
    <mergeCell ref="E26:E27"/>
    <mergeCell ref="F26:F27"/>
    <mergeCell ref="G26:G27"/>
    <mergeCell ref="H26:J26"/>
    <mergeCell ref="A40:G40"/>
    <mergeCell ref="A46:G46"/>
    <mergeCell ref="A48:J48"/>
    <mergeCell ref="A49:A50"/>
    <mergeCell ref="B49:B50"/>
    <mergeCell ref="C49:C50"/>
    <mergeCell ref="D49:E50"/>
    <mergeCell ref="F49:F50"/>
    <mergeCell ref="G49:G50"/>
    <mergeCell ref="H49:J49"/>
    <mergeCell ref="A42:J42"/>
    <mergeCell ref="A43:A44"/>
    <mergeCell ref="B43:B44"/>
    <mergeCell ref="C43:C44"/>
    <mergeCell ref="D43:D44"/>
    <mergeCell ref="E43:E44"/>
    <mergeCell ref="F43:F44"/>
    <mergeCell ref="G43:G44"/>
    <mergeCell ref="H43:J43"/>
    <mergeCell ref="D51:E51"/>
    <mergeCell ref="A52:G52"/>
    <mergeCell ref="A54:J54"/>
    <mergeCell ref="A55:A56"/>
    <mergeCell ref="B55:B56"/>
    <mergeCell ref="C55:C56"/>
    <mergeCell ref="D55:E56"/>
    <mergeCell ref="F55:F56"/>
    <mergeCell ref="D58:E58"/>
    <mergeCell ref="G55:G56"/>
    <mergeCell ref="H55:J55"/>
    <mergeCell ref="B57:B58"/>
    <mergeCell ref="D57:E57"/>
    <mergeCell ref="A74:G74"/>
    <mergeCell ref="A76:J76"/>
    <mergeCell ref="A77:A78"/>
    <mergeCell ref="B77:B78"/>
    <mergeCell ref="C77:C78"/>
    <mergeCell ref="D77:D78"/>
    <mergeCell ref="E77:E78"/>
    <mergeCell ref="F77:F78"/>
    <mergeCell ref="G77:G78"/>
    <mergeCell ref="H77:J77"/>
    <mergeCell ref="A79:A85"/>
    <mergeCell ref="B79:B85"/>
    <mergeCell ref="C79:C85"/>
    <mergeCell ref="A86:G86"/>
    <mergeCell ref="A87:A93"/>
    <mergeCell ref="B87:B93"/>
    <mergeCell ref="C87:C93"/>
    <mergeCell ref="A94:G94"/>
    <mergeCell ref="A106:J106"/>
    <mergeCell ref="A95:G95"/>
    <mergeCell ref="A97:J97"/>
    <mergeCell ref="A98:A99"/>
    <mergeCell ref="B98:B99"/>
    <mergeCell ref="C98:C99"/>
    <mergeCell ref="D98:D99"/>
    <mergeCell ref="E98:E99"/>
    <mergeCell ref="F98:F99"/>
    <mergeCell ref="G98:G99"/>
    <mergeCell ref="H98:J98"/>
    <mergeCell ref="H108:J108"/>
    <mergeCell ref="A104:G104"/>
    <mergeCell ref="B107:J107"/>
    <mergeCell ref="A108:A109"/>
    <mergeCell ref="B108:D109"/>
    <mergeCell ref="E108:E109"/>
    <mergeCell ref="F108:F109"/>
    <mergeCell ref="G108:G109"/>
    <mergeCell ref="B110:D110"/>
    <mergeCell ref="B115:D11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G143:G144"/>
    <mergeCell ref="H143:J143"/>
    <mergeCell ref="B126:D126"/>
    <mergeCell ref="B127:D127"/>
    <mergeCell ref="A121:G121"/>
    <mergeCell ref="B123:J123"/>
    <mergeCell ref="A124:A125"/>
    <mergeCell ref="B124:D125"/>
    <mergeCell ref="E124:E125"/>
    <mergeCell ref="F124:F125"/>
    <mergeCell ref="G124:G125"/>
    <mergeCell ref="H124:J124"/>
    <mergeCell ref="B132:J132"/>
    <mergeCell ref="A133:A134"/>
    <mergeCell ref="B133:D134"/>
    <mergeCell ref="E133:E134"/>
    <mergeCell ref="F133:F134"/>
    <mergeCell ref="G133:G134"/>
    <mergeCell ref="H133:J133"/>
    <mergeCell ref="B137:D137"/>
    <mergeCell ref="B138:D138"/>
    <mergeCell ref="A151:A152"/>
    <mergeCell ref="B151:D152"/>
    <mergeCell ref="E151:E152"/>
    <mergeCell ref="B165:D165"/>
    <mergeCell ref="B166:D166"/>
    <mergeCell ref="B167:D167"/>
    <mergeCell ref="B168:D168"/>
    <mergeCell ref="B169:D169"/>
    <mergeCell ref="B128:D128"/>
    <mergeCell ref="B129:D129"/>
    <mergeCell ref="A130:G130"/>
    <mergeCell ref="B135:D135"/>
    <mergeCell ref="B136:D136"/>
    <mergeCell ref="B139:D139"/>
    <mergeCell ref="A140:G140"/>
    <mergeCell ref="B142:J142"/>
    <mergeCell ref="A148:G148"/>
    <mergeCell ref="B145:D145"/>
    <mergeCell ref="B146:D146"/>
    <mergeCell ref="B147:D147"/>
    <mergeCell ref="A143:A144"/>
    <mergeCell ref="B143:D144"/>
    <mergeCell ref="E143:E144"/>
    <mergeCell ref="F143:F144"/>
    <mergeCell ref="B154:D154"/>
    <mergeCell ref="B155:D155"/>
    <mergeCell ref="B156:D156"/>
    <mergeCell ref="B171:D171"/>
    <mergeCell ref="B162:D162"/>
    <mergeCell ref="B172:D172"/>
    <mergeCell ref="B173:D173"/>
    <mergeCell ref="B174:D174"/>
    <mergeCell ref="B150:J150"/>
    <mergeCell ref="F151:F152"/>
    <mergeCell ref="G151:G152"/>
    <mergeCell ref="H151:J151"/>
    <mergeCell ref="B153:D153"/>
    <mergeCell ref="B157:D157"/>
    <mergeCell ref="B158:D158"/>
    <mergeCell ref="B159:D159"/>
    <mergeCell ref="B160:D160"/>
    <mergeCell ref="B161:D161"/>
    <mergeCell ref="B175:D175"/>
    <mergeCell ref="B176:D176"/>
    <mergeCell ref="B163:D163"/>
    <mergeCell ref="B164:D164"/>
    <mergeCell ref="B180:D180"/>
    <mergeCell ref="B181:D181"/>
    <mergeCell ref="B182:D182"/>
    <mergeCell ref="B183:D183"/>
    <mergeCell ref="B184:D184"/>
    <mergeCell ref="B170:D170"/>
    <mergeCell ref="B186:D186"/>
    <mergeCell ref="B187:D187"/>
    <mergeCell ref="B188:D188"/>
    <mergeCell ref="B189:D189"/>
    <mergeCell ref="B190:D190"/>
    <mergeCell ref="B177:D177"/>
    <mergeCell ref="B178:D178"/>
    <mergeCell ref="B179:D179"/>
    <mergeCell ref="B185:D185"/>
    <mergeCell ref="B197:D197"/>
    <mergeCell ref="B198:D198"/>
    <mergeCell ref="B199:D199"/>
    <mergeCell ref="B200:D200"/>
    <mergeCell ref="B201:D201"/>
    <mergeCell ref="B202:D202"/>
    <mergeCell ref="B191:D191"/>
    <mergeCell ref="A192:G192"/>
    <mergeCell ref="B194:J194"/>
    <mergeCell ref="A195:A196"/>
    <mergeCell ref="B195:D196"/>
    <mergeCell ref="E195:E196"/>
    <mergeCell ref="F195:F196"/>
    <mergeCell ref="G195:G196"/>
    <mergeCell ref="H195:J195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A211:G211"/>
    <mergeCell ref="B213:J213"/>
    <mergeCell ref="A214:A215"/>
    <mergeCell ref="B214:D215"/>
    <mergeCell ref="E214:E215"/>
    <mergeCell ref="F214:F215"/>
    <mergeCell ref="G214:G215"/>
    <mergeCell ref="H214:J214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9:D229"/>
    <mergeCell ref="B237:D237"/>
    <mergeCell ref="B232:D232"/>
    <mergeCell ref="B233:D233"/>
    <mergeCell ref="B234:D234"/>
    <mergeCell ref="B235:D235"/>
    <mergeCell ref="B236:D236"/>
    <mergeCell ref="A224:G224"/>
    <mergeCell ref="B226:J226"/>
    <mergeCell ref="A227:A228"/>
    <mergeCell ref="B227:D228"/>
    <mergeCell ref="E227:E228"/>
    <mergeCell ref="F227:F228"/>
    <mergeCell ref="G227:G228"/>
    <mergeCell ref="H227:J227"/>
    <mergeCell ref="B231:D231"/>
    <mergeCell ref="B230:D230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A258:G258"/>
    <mergeCell ref="B260:J260"/>
    <mergeCell ref="A261:A262"/>
    <mergeCell ref="B261:D262"/>
    <mergeCell ref="E261:E262"/>
    <mergeCell ref="F261:F262"/>
    <mergeCell ref="G261:G262"/>
    <mergeCell ref="H261:J261"/>
  </mergeCells>
  <pageMargins left="0.39370078740157483" right="0" top="0" bottom="0" header="0.51181102362204722" footer="0.51181102362204722"/>
  <pageSetup scale="60" orientation="portrait" r:id="rId1"/>
  <headerFooter alignWithMargins="0"/>
  <rowBreaks count="3" manualBreakCount="3">
    <brk id="49" max="9" man="1"/>
    <brk id="104" max="9" man="1"/>
    <brk id="17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  <pageSetUpPr fitToPage="1"/>
  </sheetPr>
  <dimension ref="A1:O377"/>
  <sheetViews>
    <sheetView view="pageBreakPreview" topLeftCell="A344" zoomScale="90" zoomScaleSheetLayoutView="90" workbookViewId="0">
      <selection activeCell="H369" sqref="H369:J369"/>
    </sheetView>
  </sheetViews>
  <sheetFormatPr defaultRowHeight="15" x14ac:dyDescent="0.25"/>
  <cols>
    <col min="1" max="1" width="4.5703125" customWidth="1"/>
    <col min="3" max="3" width="18.7109375" customWidth="1"/>
    <col min="4" max="4" width="23.5703125" customWidth="1"/>
    <col min="5" max="5" width="12.140625" customWidth="1"/>
    <col min="6" max="6" width="17.42578125" customWidth="1"/>
    <col min="7" max="7" width="15.42578125" customWidth="1"/>
    <col min="8" max="8" width="17.85546875" customWidth="1"/>
    <col min="9" max="9" width="17.140625" customWidth="1"/>
    <col min="10" max="11" width="16" customWidth="1"/>
    <col min="12" max="12" width="13.7109375" customWidth="1"/>
    <col min="13" max="13" width="14" customWidth="1"/>
  </cols>
  <sheetData>
    <row r="1" spans="1:10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9.149999999999999" customHeight="1" x14ac:dyDescent="0.3">
      <c r="A2" s="81"/>
      <c r="B2" s="81"/>
      <c r="C2" s="598" t="s">
        <v>166</v>
      </c>
      <c r="D2" s="598"/>
      <c r="E2" s="598"/>
      <c r="F2" s="598"/>
      <c r="G2" s="598"/>
      <c r="H2" s="598"/>
      <c r="I2" s="598"/>
      <c r="J2" s="596">
        <v>2</v>
      </c>
    </row>
    <row r="3" spans="1:10" ht="19.149999999999999" customHeight="1" x14ac:dyDescent="0.3">
      <c r="A3" s="82"/>
      <c r="B3" s="82"/>
      <c r="C3" s="83"/>
      <c r="D3" s="83"/>
      <c r="E3" s="95" t="s">
        <v>167</v>
      </c>
      <c r="F3" s="95">
        <f>'расшифровка 4'!F3</f>
        <v>2020</v>
      </c>
      <c r="G3" s="85" t="s">
        <v>168</v>
      </c>
      <c r="H3" s="83"/>
      <c r="I3" s="83"/>
      <c r="J3" s="597"/>
    </row>
    <row r="4" spans="1:10" ht="19.149999999999999" customHeight="1" x14ac:dyDescent="0.3">
      <c r="A4" s="82"/>
      <c r="B4" s="82"/>
      <c r="C4" s="83"/>
      <c r="D4" s="598" t="str">
        <f>'расшифровка 4'!D4:H4</f>
        <v>и  плановый период   2021  -  2022 г.г. (с учетом изменений)</v>
      </c>
      <c r="E4" s="598"/>
      <c r="F4" s="598"/>
      <c r="G4" s="598"/>
      <c r="H4" s="598"/>
      <c r="I4" s="83"/>
      <c r="J4" s="81"/>
    </row>
    <row r="5" spans="1:10" ht="18" customHeight="1" x14ac:dyDescent="0.3">
      <c r="A5" s="82"/>
      <c r="B5" s="638" t="s">
        <v>175</v>
      </c>
      <c r="C5" s="638"/>
      <c r="D5" s="638"/>
      <c r="E5" s="638"/>
      <c r="F5" s="638"/>
      <c r="G5" s="638"/>
      <c r="H5" s="638"/>
      <c r="I5" s="638"/>
      <c r="J5" s="638"/>
    </row>
    <row r="6" spans="1:10" ht="15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ht="21.95" customHeight="1" x14ac:dyDescent="0.25">
      <c r="A7" s="82"/>
      <c r="B7" s="82"/>
      <c r="C7" s="622" t="str">
        <f>'расшифровка 4'!C7:I7</f>
        <v>МБОУ СОШ № 4</v>
      </c>
      <c r="D7" s="622"/>
      <c r="E7" s="622"/>
      <c r="F7" s="622"/>
      <c r="G7" s="622"/>
      <c r="H7" s="622"/>
      <c r="I7" s="622"/>
      <c r="J7" s="82"/>
    </row>
    <row r="8" spans="1:10" ht="15.75" x14ac:dyDescent="0.25">
      <c r="A8" s="82"/>
      <c r="B8" s="82"/>
      <c r="C8" s="601" t="s">
        <v>170</v>
      </c>
      <c r="D8" s="601"/>
      <c r="E8" s="601"/>
      <c r="F8" s="601"/>
      <c r="G8" s="601"/>
      <c r="H8" s="601"/>
      <c r="I8" s="601"/>
      <c r="J8" s="82"/>
    </row>
    <row r="9" spans="1:10" ht="15.95" customHeight="1" x14ac:dyDescent="0.25">
      <c r="A9" s="82"/>
      <c r="B9" s="82"/>
      <c r="C9" s="100"/>
      <c r="D9" s="100"/>
      <c r="E9" s="100"/>
      <c r="F9" s="100"/>
      <c r="G9" s="100"/>
      <c r="H9" s="100"/>
      <c r="I9" s="100"/>
      <c r="J9" s="82"/>
    </row>
    <row r="10" spans="1:10" ht="21.95" customHeight="1" x14ac:dyDescent="0.3">
      <c r="A10" s="17"/>
      <c r="B10" s="17"/>
      <c r="C10" s="20" t="s">
        <v>171</v>
      </c>
      <c r="D10" s="19"/>
      <c r="E10" s="29" t="s">
        <v>379</v>
      </c>
      <c r="F10" s="30" t="s">
        <v>369</v>
      </c>
      <c r="G10" s="30">
        <v>2020</v>
      </c>
      <c r="H10" s="22" t="s">
        <v>172</v>
      </c>
      <c r="I10" s="19"/>
      <c r="J10" s="17"/>
    </row>
    <row r="11" spans="1:10" ht="15" customHeight="1" x14ac:dyDescent="0.25">
      <c r="A11" s="17"/>
      <c r="B11" s="17"/>
      <c r="C11" s="17"/>
      <c r="D11" s="17"/>
      <c r="E11" s="21" t="s">
        <v>219</v>
      </c>
      <c r="F11" s="21" t="s">
        <v>220</v>
      </c>
      <c r="G11" s="21" t="s">
        <v>221</v>
      </c>
      <c r="H11" s="17"/>
      <c r="I11" s="17"/>
      <c r="J11" s="17"/>
    </row>
    <row r="12" spans="1:10" ht="21.95" customHeight="1" x14ac:dyDescent="0.25">
      <c r="A12" s="651" t="s">
        <v>102</v>
      </c>
      <c r="B12" s="651"/>
      <c r="C12" s="651"/>
      <c r="D12" s="651"/>
      <c r="E12" s="651"/>
      <c r="F12" s="651"/>
      <c r="G12" s="651"/>
      <c r="H12" s="651"/>
      <c r="I12" s="651"/>
      <c r="J12" s="651"/>
    </row>
    <row r="13" spans="1:10" ht="21.95" customHeight="1" x14ac:dyDescent="0.25">
      <c r="A13" s="646" t="s">
        <v>0</v>
      </c>
      <c r="B13" s="646"/>
      <c r="C13" s="646" t="s">
        <v>81</v>
      </c>
      <c r="D13" s="646"/>
      <c r="E13" s="646"/>
      <c r="F13" s="646"/>
      <c r="G13" s="646"/>
      <c r="H13" s="646" t="s">
        <v>106</v>
      </c>
      <c r="I13" s="646"/>
      <c r="J13" s="646"/>
    </row>
    <row r="14" spans="1:10" ht="21.95" customHeight="1" x14ac:dyDescent="0.25">
      <c r="A14" s="646"/>
      <c r="B14" s="646"/>
      <c r="C14" s="646"/>
      <c r="D14" s="646"/>
      <c r="E14" s="646"/>
      <c r="F14" s="646"/>
      <c r="G14" s="646"/>
      <c r="H14" s="23">
        <f>'расшифровка 4'!H14</f>
        <v>2020</v>
      </c>
      <c r="I14" s="23">
        <f>'расшифровка 4'!I14</f>
        <v>2021</v>
      </c>
      <c r="J14" s="23">
        <f>'расшифровка 4'!J14</f>
        <v>2022</v>
      </c>
    </row>
    <row r="15" spans="1:10" ht="21" customHeight="1" x14ac:dyDescent="0.25">
      <c r="A15" s="647">
        <v>211</v>
      </c>
      <c r="B15" s="647"/>
      <c r="C15" s="648" t="s">
        <v>103</v>
      </c>
      <c r="D15" s="649"/>
      <c r="E15" s="649"/>
      <c r="F15" s="649"/>
      <c r="G15" s="650"/>
      <c r="H15" s="33"/>
      <c r="I15" s="33"/>
      <c r="J15" s="33"/>
    </row>
    <row r="16" spans="1:10" ht="21.95" customHeight="1" x14ac:dyDescent="0.25">
      <c r="A16" s="486" t="s">
        <v>1</v>
      </c>
      <c r="B16" s="487"/>
      <c r="C16" s="487"/>
      <c r="D16" s="487"/>
      <c r="E16" s="487"/>
      <c r="F16" s="487"/>
      <c r="G16" s="488"/>
      <c r="H16" s="18">
        <f>H15</f>
        <v>0</v>
      </c>
      <c r="I16" s="18">
        <f t="shared" ref="I16:J16" si="0">I15</f>
        <v>0</v>
      </c>
      <c r="J16" s="18">
        <f t="shared" si="0"/>
        <v>0</v>
      </c>
    </row>
    <row r="17" spans="1:13" ht="19.5" customHeight="1" x14ac:dyDescent="0.25">
      <c r="B17" s="8" t="s">
        <v>83</v>
      </c>
      <c r="C17" s="8"/>
      <c r="D17" s="8"/>
    </row>
    <row r="18" spans="1:13" x14ac:dyDescent="0.25">
      <c r="A18" s="645" t="s">
        <v>2</v>
      </c>
      <c r="B18" s="645"/>
      <c r="C18" s="645"/>
      <c r="D18" s="645"/>
      <c r="E18" s="645"/>
      <c r="F18" s="645"/>
      <c r="G18" s="645"/>
      <c r="H18" s="645"/>
      <c r="I18" s="645"/>
      <c r="J18" s="645"/>
    </row>
    <row r="19" spans="1:13" ht="23.25" customHeight="1" x14ac:dyDescent="0.25">
      <c r="A19" s="645"/>
      <c r="B19" s="645"/>
      <c r="C19" s="645"/>
      <c r="D19" s="645"/>
      <c r="E19" s="645"/>
      <c r="F19" s="645"/>
      <c r="G19" s="645"/>
      <c r="H19" s="645"/>
      <c r="I19" s="645"/>
      <c r="J19" s="645"/>
    </row>
    <row r="20" spans="1:13" ht="21.95" customHeight="1" x14ac:dyDescent="0.25">
      <c r="A20" s="646" t="s">
        <v>0</v>
      </c>
      <c r="B20" s="646"/>
      <c r="C20" s="646" t="s">
        <v>81</v>
      </c>
      <c r="D20" s="646"/>
      <c r="E20" s="646"/>
      <c r="F20" s="646"/>
      <c r="G20" s="646"/>
      <c r="H20" s="646" t="s">
        <v>106</v>
      </c>
      <c r="I20" s="646"/>
      <c r="J20" s="646"/>
    </row>
    <row r="21" spans="1:13" ht="21.95" customHeight="1" x14ac:dyDescent="0.25">
      <c r="A21" s="646"/>
      <c r="B21" s="646"/>
      <c r="C21" s="646"/>
      <c r="D21" s="646"/>
      <c r="E21" s="646"/>
      <c r="F21" s="646"/>
      <c r="G21" s="646"/>
      <c r="H21" s="23">
        <f>H14</f>
        <v>2020</v>
      </c>
      <c r="I21" s="23">
        <f>I14</f>
        <v>2021</v>
      </c>
      <c r="J21" s="23">
        <f>J14</f>
        <v>2022</v>
      </c>
    </row>
    <row r="22" spans="1:13" ht="21" customHeight="1" x14ac:dyDescent="0.25">
      <c r="A22" s="647">
        <v>213</v>
      </c>
      <c r="B22" s="647"/>
      <c r="C22" s="648" t="s">
        <v>104</v>
      </c>
      <c r="D22" s="649"/>
      <c r="E22" s="649"/>
      <c r="F22" s="649"/>
      <c r="G22" s="650"/>
      <c r="H22" s="33"/>
      <c r="I22" s="33"/>
      <c r="J22" s="33"/>
      <c r="K22" s="25">
        <f>ROUND(H15*30.2%,0)</f>
        <v>0</v>
      </c>
      <c r="L22" s="25">
        <f t="shared" ref="L22:M22" si="1">ROUND(I15*30.2%,0)</f>
        <v>0</v>
      </c>
      <c r="M22" s="25">
        <f t="shared" si="1"/>
        <v>0</v>
      </c>
    </row>
    <row r="23" spans="1:13" ht="21.95" customHeight="1" x14ac:dyDescent="0.25">
      <c r="A23" s="486" t="s">
        <v>3</v>
      </c>
      <c r="B23" s="487"/>
      <c r="C23" s="487"/>
      <c r="D23" s="487"/>
      <c r="E23" s="487"/>
      <c r="F23" s="487"/>
      <c r="G23" s="488"/>
      <c r="H23" s="18">
        <f>H22</f>
        <v>0</v>
      </c>
      <c r="I23" s="18">
        <f t="shared" ref="I23:J23" si="2">I22</f>
        <v>0</v>
      </c>
      <c r="J23" s="18">
        <f t="shared" si="2"/>
        <v>0</v>
      </c>
      <c r="K23" s="24"/>
      <c r="L23" s="24"/>
    </row>
    <row r="25" spans="1:13" ht="21.95" customHeight="1" x14ac:dyDescent="0.25">
      <c r="A25" s="651" t="s">
        <v>4</v>
      </c>
      <c r="B25" s="651"/>
      <c r="C25" s="651"/>
      <c r="D25" s="651"/>
      <c r="E25" s="651"/>
      <c r="F25" s="651"/>
      <c r="G25" s="651"/>
      <c r="H25" s="651"/>
      <c r="I25" s="651"/>
      <c r="J25" s="651"/>
    </row>
    <row r="26" spans="1:13" ht="26.1" customHeight="1" x14ac:dyDescent="0.25">
      <c r="A26" s="652" t="s">
        <v>108</v>
      </c>
      <c r="B26" s="652" t="s">
        <v>0</v>
      </c>
      <c r="C26" s="652" t="s">
        <v>107</v>
      </c>
      <c r="D26" s="652" t="s">
        <v>81</v>
      </c>
      <c r="E26" s="654" t="s">
        <v>51</v>
      </c>
      <c r="F26" s="654" t="s">
        <v>91</v>
      </c>
      <c r="G26" s="655" t="s">
        <v>113</v>
      </c>
      <c r="H26" s="646" t="s">
        <v>106</v>
      </c>
      <c r="I26" s="646"/>
      <c r="J26" s="646"/>
    </row>
    <row r="27" spans="1:13" ht="50.25" customHeight="1" x14ac:dyDescent="0.25">
      <c r="A27" s="653"/>
      <c r="B27" s="653"/>
      <c r="C27" s="653"/>
      <c r="D27" s="653"/>
      <c r="E27" s="654"/>
      <c r="F27" s="654"/>
      <c r="G27" s="655"/>
      <c r="H27" s="23">
        <f>H14</f>
        <v>2020</v>
      </c>
      <c r="I27" s="23">
        <f t="shared" ref="I27:J27" si="3">I14</f>
        <v>2021</v>
      </c>
      <c r="J27" s="23">
        <f t="shared" si="3"/>
        <v>2022</v>
      </c>
    </row>
    <row r="28" spans="1:13" ht="37.5" customHeight="1" x14ac:dyDescent="0.25">
      <c r="A28" s="71">
        <v>1</v>
      </c>
      <c r="B28" s="363">
        <v>212</v>
      </c>
      <c r="C28" s="410" t="s">
        <v>5</v>
      </c>
      <c r="D28" s="36" t="s">
        <v>6</v>
      </c>
      <c r="E28" s="37"/>
      <c r="F28" s="33"/>
      <c r="G28" s="38"/>
      <c r="H28" s="33"/>
      <c r="I28" s="33"/>
      <c r="J28" s="33"/>
    </row>
    <row r="29" spans="1:13" ht="52.7" customHeight="1" x14ac:dyDescent="0.25">
      <c r="A29" s="71">
        <v>2</v>
      </c>
      <c r="B29" s="331">
        <v>222</v>
      </c>
      <c r="C29" s="411" t="s">
        <v>8</v>
      </c>
      <c r="D29" s="36" t="s">
        <v>9</v>
      </c>
      <c r="E29" s="37"/>
      <c r="F29" s="33"/>
      <c r="G29" s="38"/>
      <c r="H29" s="33"/>
      <c r="I29" s="33"/>
      <c r="J29" s="33"/>
    </row>
    <row r="30" spans="1:13" ht="54" customHeight="1" x14ac:dyDescent="0.25">
      <c r="A30" s="71">
        <v>3</v>
      </c>
      <c r="B30" s="331">
        <v>226</v>
      </c>
      <c r="C30" s="411" t="s">
        <v>10</v>
      </c>
      <c r="D30" s="36" t="s">
        <v>11</v>
      </c>
      <c r="E30" s="37"/>
      <c r="F30" s="33"/>
      <c r="G30" s="38"/>
      <c r="H30" s="33"/>
      <c r="I30" s="33"/>
      <c r="J30" s="33"/>
    </row>
    <row r="31" spans="1:13" ht="66" customHeight="1" x14ac:dyDescent="0.25">
      <c r="A31" s="330">
        <v>4</v>
      </c>
      <c r="B31" s="331">
        <v>262</v>
      </c>
      <c r="C31" s="411" t="s">
        <v>450</v>
      </c>
      <c r="D31" s="414" t="s">
        <v>452</v>
      </c>
      <c r="E31" s="37"/>
      <c r="F31" s="33"/>
      <c r="G31" s="38"/>
      <c r="H31" s="33"/>
      <c r="I31" s="33"/>
      <c r="J31" s="33"/>
    </row>
    <row r="32" spans="1:13" ht="51" customHeight="1" x14ac:dyDescent="0.25">
      <c r="A32" s="330">
        <v>5</v>
      </c>
      <c r="B32" s="331">
        <v>266</v>
      </c>
      <c r="C32" s="411" t="s">
        <v>451</v>
      </c>
      <c r="D32" s="418" t="s">
        <v>453</v>
      </c>
      <c r="E32" s="37"/>
      <c r="F32" s="33"/>
      <c r="G32" s="38"/>
      <c r="H32" s="33"/>
      <c r="I32" s="33"/>
      <c r="J32" s="33"/>
    </row>
    <row r="33" spans="1:10" ht="55.9" customHeight="1" x14ac:dyDescent="0.25">
      <c r="A33" s="330">
        <v>6</v>
      </c>
      <c r="B33" s="331">
        <v>290</v>
      </c>
      <c r="C33" s="393" t="s">
        <v>12</v>
      </c>
      <c r="D33" s="36" t="s">
        <v>13</v>
      </c>
      <c r="E33" s="37"/>
      <c r="F33" s="33"/>
      <c r="G33" s="38"/>
      <c r="H33" s="33"/>
      <c r="I33" s="33"/>
      <c r="J33" s="33"/>
    </row>
    <row r="34" spans="1:10" s="81" customFormat="1" ht="21.95" customHeight="1" x14ac:dyDescent="0.25">
      <c r="A34" s="540" t="s">
        <v>14</v>
      </c>
      <c r="B34" s="541"/>
      <c r="C34" s="541"/>
      <c r="D34" s="541"/>
      <c r="E34" s="541"/>
      <c r="F34" s="541"/>
      <c r="G34" s="542"/>
      <c r="H34" s="65">
        <f>SUM(H28:H33)</f>
        <v>0</v>
      </c>
      <c r="I34" s="65">
        <f t="shared" ref="I34:J34" si="4">SUM(I28:I33)</f>
        <v>0</v>
      </c>
      <c r="J34" s="65">
        <f t="shared" si="4"/>
        <v>0</v>
      </c>
    </row>
    <row r="35" spans="1:10" s="81" customFormat="1" x14ac:dyDescent="0.25"/>
    <row r="36" spans="1:10" s="81" customFormat="1" ht="44.1" customHeight="1" x14ac:dyDescent="0.25">
      <c r="A36" s="624" t="s">
        <v>109</v>
      </c>
      <c r="B36" s="624"/>
      <c r="C36" s="624"/>
      <c r="D36" s="624"/>
      <c r="E36" s="624"/>
      <c r="F36" s="624"/>
      <c r="G36" s="624"/>
      <c r="H36" s="624"/>
      <c r="I36" s="624"/>
      <c r="J36" s="624"/>
    </row>
    <row r="37" spans="1:10" s="81" customFormat="1" ht="26.1" customHeight="1" x14ac:dyDescent="0.25">
      <c r="A37" s="472" t="s">
        <v>108</v>
      </c>
      <c r="B37" s="472" t="s">
        <v>0</v>
      </c>
      <c r="C37" s="472" t="s">
        <v>107</v>
      </c>
      <c r="D37" s="472" t="s">
        <v>81</v>
      </c>
      <c r="E37" s="531" t="s">
        <v>51</v>
      </c>
      <c r="F37" s="531" t="s">
        <v>92</v>
      </c>
      <c r="G37" s="482" t="s">
        <v>105</v>
      </c>
      <c r="H37" s="483" t="s">
        <v>106</v>
      </c>
      <c r="I37" s="483"/>
      <c r="J37" s="483"/>
    </row>
    <row r="38" spans="1:10" s="81" customFormat="1" ht="50.1" customHeight="1" x14ac:dyDescent="0.25">
      <c r="A38" s="473"/>
      <c r="B38" s="473"/>
      <c r="C38" s="473"/>
      <c r="D38" s="473"/>
      <c r="E38" s="531"/>
      <c r="F38" s="531"/>
      <c r="G38" s="482"/>
      <c r="H38" s="79">
        <f>H14</f>
        <v>2020</v>
      </c>
      <c r="I38" s="79">
        <f t="shared" ref="I38:J38" si="5">I14</f>
        <v>2021</v>
      </c>
      <c r="J38" s="79">
        <f t="shared" si="5"/>
        <v>2022</v>
      </c>
    </row>
    <row r="39" spans="1:10" ht="52.7" customHeight="1" x14ac:dyDescent="0.25">
      <c r="A39" s="267">
        <v>1</v>
      </c>
      <c r="B39" s="268">
        <v>290</v>
      </c>
      <c r="C39" s="394" t="s">
        <v>12</v>
      </c>
      <c r="D39" s="7" t="s">
        <v>13</v>
      </c>
      <c r="E39" s="37"/>
      <c r="F39" s="33"/>
      <c r="G39" s="38"/>
      <c r="H39" s="33"/>
      <c r="I39" s="33"/>
      <c r="J39" s="33"/>
    </row>
    <row r="40" spans="1:10" ht="21.95" customHeight="1" x14ac:dyDescent="0.25">
      <c r="A40" s="656" t="s">
        <v>15</v>
      </c>
      <c r="B40" s="657"/>
      <c r="C40" s="657"/>
      <c r="D40" s="657"/>
      <c r="E40" s="657"/>
      <c r="F40" s="657"/>
      <c r="G40" s="658"/>
      <c r="H40" s="6">
        <f>SUM(H39:H39)</f>
        <v>0</v>
      </c>
      <c r="I40" s="6">
        <f>SUM(I39:I39)</f>
        <v>0</v>
      </c>
      <c r="J40" s="6">
        <f>SUM(J39:J39)</f>
        <v>0</v>
      </c>
    </row>
    <row r="42" spans="1:10" ht="21.95" customHeight="1" x14ac:dyDescent="0.25">
      <c r="A42" s="659" t="s">
        <v>16</v>
      </c>
      <c r="B42" s="659"/>
      <c r="C42" s="659"/>
      <c r="D42" s="659"/>
      <c r="E42" s="659"/>
      <c r="F42" s="659"/>
      <c r="G42" s="659"/>
      <c r="H42" s="659"/>
      <c r="I42" s="659"/>
      <c r="J42" s="659"/>
    </row>
    <row r="43" spans="1:10" ht="26.1" customHeight="1" x14ac:dyDescent="0.25">
      <c r="A43" s="652" t="s">
        <v>108</v>
      </c>
      <c r="B43" s="652" t="s">
        <v>0</v>
      </c>
      <c r="C43" s="652" t="s">
        <v>107</v>
      </c>
      <c r="D43" s="652" t="s">
        <v>81</v>
      </c>
      <c r="E43" s="654" t="s">
        <v>51</v>
      </c>
      <c r="F43" s="654" t="s">
        <v>92</v>
      </c>
      <c r="G43" s="655" t="s">
        <v>105</v>
      </c>
      <c r="H43" s="646" t="s">
        <v>106</v>
      </c>
      <c r="I43" s="646"/>
      <c r="J43" s="646"/>
    </row>
    <row r="44" spans="1:10" ht="50.1" customHeight="1" x14ac:dyDescent="0.25">
      <c r="A44" s="653"/>
      <c r="B44" s="653"/>
      <c r="C44" s="653"/>
      <c r="D44" s="653"/>
      <c r="E44" s="654"/>
      <c r="F44" s="654"/>
      <c r="G44" s="655"/>
      <c r="H44" s="23">
        <f>H14</f>
        <v>2020</v>
      </c>
      <c r="I44" s="23">
        <f t="shared" ref="I44:J44" si="6">I14</f>
        <v>2021</v>
      </c>
      <c r="J44" s="23">
        <f t="shared" si="6"/>
        <v>2022</v>
      </c>
    </row>
    <row r="45" spans="1:10" ht="64.5" customHeight="1" x14ac:dyDescent="0.25">
      <c r="A45" s="267">
        <v>1</v>
      </c>
      <c r="B45" s="268">
        <v>290</v>
      </c>
      <c r="C45" s="394" t="s">
        <v>12</v>
      </c>
      <c r="D45" s="36" t="s">
        <v>17</v>
      </c>
      <c r="E45" s="37"/>
      <c r="F45" s="33"/>
      <c r="G45" s="38"/>
      <c r="H45" s="33"/>
      <c r="I45" s="33"/>
      <c r="J45" s="33"/>
    </row>
    <row r="46" spans="1:10" s="81" customFormat="1" ht="21.95" customHeight="1" x14ac:dyDescent="0.25">
      <c r="A46" s="535" t="s">
        <v>455</v>
      </c>
      <c r="B46" s="536"/>
      <c r="C46" s="536"/>
      <c r="D46" s="536"/>
      <c r="E46" s="536"/>
      <c r="F46" s="536"/>
      <c r="G46" s="537"/>
      <c r="H46" s="65">
        <f>SUM(H45:H45)</f>
        <v>0</v>
      </c>
      <c r="I46" s="65">
        <f>SUM(I45:I45)</f>
        <v>0</v>
      </c>
      <c r="J46" s="65">
        <f>SUM(J45:J45)</f>
        <v>0</v>
      </c>
    </row>
    <row r="47" spans="1:10" s="81" customFormat="1" x14ac:dyDescent="0.25"/>
    <row r="48" spans="1:10" s="81" customFormat="1" ht="50.1" customHeight="1" x14ac:dyDescent="0.25">
      <c r="A48" s="539" t="s">
        <v>110</v>
      </c>
      <c r="B48" s="539"/>
      <c r="C48" s="539"/>
      <c r="D48" s="539"/>
      <c r="E48" s="539"/>
      <c r="F48" s="539"/>
      <c r="G48" s="539"/>
      <c r="H48" s="539"/>
      <c r="I48" s="539"/>
      <c r="J48" s="539"/>
    </row>
    <row r="49" spans="1:10" s="81" customFormat="1" ht="21.95" customHeight="1" x14ac:dyDescent="0.25">
      <c r="A49" s="472" t="s">
        <v>108</v>
      </c>
      <c r="B49" s="472" t="s">
        <v>0</v>
      </c>
      <c r="C49" s="472" t="s">
        <v>107</v>
      </c>
      <c r="D49" s="472" t="s">
        <v>81</v>
      </c>
      <c r="E49" s="532"/>
      <c r="F49" s="531" t="s">
        <v>35</v>
      </c>
      <c r="G49" s="531" t="s">
        <v>93</v>
      </c>
      <c r="H49" s="483" t="s">
        <v>106</v>
      </c>
      <c r="I49" s="483"/>
      <c r="J49" s="483"/>
    </row>
    <row r="50" spans="1:10" s="81" customFormat="1" ht="21.95" customHeight="1" x14ac:dyDescent="0.25">
      <c r="A50" s="473"/>
      <c r="B50" s="473"/>
      <c r="C50" s="473"/>
      <c r="D50" s="533"/>
      <c r="E50" s="534"/>
      <c r="F50" s="531"/>
      <c r="G50" s="531"/>
      <c r="H50" s="79">
        <f>H14</f>
        <v>2020</v>
      </c>
      <c r="I50" s="79">
        <f t="shared" ref="I50:J50" si="7">I14</f>
        <v>2021</v>
      </c>
      <c r="J50" s="79">
        <f t="shared" si="7"/>
        <v>2022</v>
      </c>
    </row>
    <row r="51" spans="1:10" ht="96" customHeight="1" x14ac:dyDescent="0.25">
      <c r="A51" s="267">
        <v>1</v>
      </c>
      <c r="B51" s="268">
        <v>290</v>
      </c>
      <c r="C51" s="394" t="s">
        <v>12</v>
      </c>
      <c r="D51" s="668" t="s">
        <v>18</v>
      </c>
      <c r="E51" s="669"/>
      <c r="F51" s="33"/>
      <c r="G51" s="38"/>
      <c r="H51" s="33"/>
      <c r="I51" s="33"/>
      <c r="J51" s="33"/>
    </row>
    <row r="52" spans="1:10" ht="21.95" customHeight="1" x14ac:dyDescent="0.25">
      <c r="A52" s="664" t="s">
        <v>19</v>
      </c>
      <c r="B52" s="665"/>
      <c r="C52" s="665"/>
      <c r="D52" s="665"/>
      <c r="E52" s="665"/>
      <c r="F52" s="665"/>
      <c r="G52" s="666"/>
      <c r="H52" s="6">
        <f>SUM(H51:H51)</f>
        <v>0</v>
      </c>
      <c r="I52" s="6">
        <f>SUM(I51:I51)</f>
        <v>0</v>
      </c>
      <c r="J52" s="6">
        <f>SUM(J51:J51)</f>
        <v>0</v>
      </c>
    </row>
    <row r="54" spans="1:10" ht="21.95" customHeight="1" x14ac:dyDescent="0.25">
      <c r="A54" s="659" t="s">
        <v>20</v>
      </c>
      <c r="B54" s="659"/>
      <c r="C54" s="659"/>
      <c r="D54" s="659"/>
      <c r="E54" s="659"/>
      <c r="F54" s="659"/>
      <c r="G54" s="659"/>
      <c r="H54" s="659"/>
      <c r="I54" s="659"/>
      <c r="J54" s="667"/>
    </row>
    <row r="55" spans="1:10" ht="21.95" customHeight="1" x14ac:dyDescent="0.25">
      <c r="A55" s="652" t="s">
        <v>108</v>
      </c>
      <c r="B55" s="652" t="s">
        <v>0</v>
      </c>
      <c r="C55" s="652" t="s">
        <v>107</v>
      </c>
      <c r="D55" s="652" t="s">
        <v>81</v>
      </c>
      <c r="E55" s="670"/>
      <c r="F55" s="654" t="s">
        <v>21</v>
      </c>
      <c r="G55" s="654" t="s">
        <v>22</v>
      </c>
      <c r="H55" s="646" t="s">
        <v>106</v>
      </c>
      <c r="I55" s="646"/>
      <c r="J55" s="646"/>
    </row>
    <row r="56" spans="1:10" ht="23.25" customHeight="1" x14ac:dyDescent="0.25">
      <c r="A56" s="653"/>
      <c r="B56" s="653"/>
      <c r="C56" s="653"/>
      <c r="D56" s="671"/>
      <c r="E56" s="672"/>
      <c r="F56" s="654"/>
      <c r="G56" s="654"/>
      <c r="H56" s="23">
        <f>H14</f>
        <v>2020</v>
      </c>
      <c r="I56" s="23">
        <f t="shared" ref="I56:J56" si="8">I14</f>
        <v>2021</v>
      </c>
      <c r="J56" s="23">
        <f t="shared" si="8"/>
        <v>2022</v>
      </c>
    </row>
    <row r="57" spans="1:10" ht="21.95" customHeight="1" x14ac:dyDescent="0.25">
      <c r="A57" s="267">
        <v>1</v>
      </c>
      <c r="B57" s="660">
        <v>290</v>
      </c>
      <c r="C57" s="394" t="s">
        <v>12</v>
      </c>
      <c r="D57" s="662" t="s">
        <v>23</v>
      </c>
      <c r="E57" s="663"/>
      <c r="F57" s="102"/>
      <c r="G57" s="41" t="s">
        <v>112</v>
      </c>
      <c r="H57" s="33"/>
      <c r="I57" s="33"/>
      <c r="J57" s="33"/>
    </row>
    <row r="58" spans="1:10" ht="21.95" customHeight="1" x14ac:dyDescent="0.25">
      <c r="A58" s="267">
        <v>2</v>
      </c>
      <c r="B58" s="661"/>
      <c r="C58" s="394" t="s">
        <v>12</v>
      </c>
      <c r="D58" s="662" t="s">
        <v>24</v>
      </c>
      <c r="E58" s="663"/>
      <c r="F58" s="33"/>
      <c r="G58" s="41" t="s">
        <v>111</v>
      </c>
      <c r="H58" s="33"/>
      <c r="I58" s="33"/>
      <c r="J58" s="33"/>
    </row>
    <row r="59" spans="1:10" ht="21.95" customHeight="1" x14ac:dyDescent="0.25">
      <c r="A59" s="664" t="s">
        <v>25</v>
      </c>
      <c r="B59" s="665"/>
      <c r="C59" s="665"/>
      <c r="D59" s="665"/>
      <c r="E59" s="665"/>
      <c r="F59" s="665"/>
      <c r="G59" s="666"/>
      <c r="H59" s="6">
        <f>H57+H58</f>
        <v>0</v>
      </c>
      <c r="I59" s="6">
        <f t="shared" ref="I59:J59" si="9">I57+I58</f>
        <v>0</v>
      </c>
      <c r="J59" s="6">
        <f t="shared" si="9"/>
        <v>0</v>
      </c>
    </row>
    <row r="61" spans="1:10" ht="21.95" customHeight="1" x14ac:dyDescent="0.25">
      <c r="A61" s="659" t="s">
        <v>26</v>
      </c>
      <c r="B61" s="659"/>
      <c r="C61" s="659"/>
      <c r="D61" s="659"/>
      <c r="E61" s="659"/>
      <c r="F61" s="659"/>
      <c r="G61" s="659"/>
      <c r="H61" s="659"/>
      <c r="I61" s="659"/>
      <c r="J61" s="667"/>
    </row>
    <row r="62" spans="1:10" ht="21.95" customHeight="1" x14ac:dyDescent="0.25">
      <c r="A62" s="652" t="s">
        <v>108</v>
      </c>
      <c r="B62" s="652" t="s">
        <v>0</v>
      </c>
      <c r="C62" s="652" t="s">
        <v>107</v>
      </c>
      <c r="D62" s="676" t="s">
        <v>81</v>
      </c>
      <c r="E62" s="676"/>
      <c r="F62" s="677" t="s">
        <v>27</v>
      </c>
      <c r="G62" s="679" t="s">
        <v>28</v>
      </c>
      <c r="H62" s="646" t="s">
        <v>106</v>
      </c>
      <c r="I62" s="646"/>
      <c r="J62" s="646"/>
    </row>
    <row r="63" spans="1:10" ht="44.25" customHeight="1" x14ac:dyDescent="0.25">
      <c r="A63" s="653"/>
      <c r="B63" s="653"/>
      <c r="C63" s="653"/>
      <c r="D63" s="676"/>
      <c r="E63" s="676"/>
      <c r="F63" s="678"/>
      <c r="G63" s="680"/>
      <c r="H63" s="23">
        <f>H14</f>
        <v>2020</v>
      </c>
      <c r="I63" s="23">
        <f t="shared" ref="I63:J63" si="10">I14</f>
        <v>2021</v>
      </c>
      <c r="J63" s="23">
        <f t="shared" si="10"/>
        <v>2022</v>
      </c>
    </row>
    <row r="64" spans="1:10" ht="21.95" customHeight="1" x14ac:dyDescent="0.25">
      <c r="A64" s="267">
        <v>1</v>
      </c>
      <c r="B64" s="673">
        <v>290</v>
      </c>
      <c r="C64" s="394" t="s">
        <v>12</v>
      </c>
      <c r="D64" s="568" t="s">
        <v>29</v>
      </c>
      <c r="E64" s="568"/>
      <c r="F64" s="4"/>
      <c r="G64" s="2"/>
      <c r="H64" s="33"/>
      <c r="I64" s="33"/>
      <c r="J64" s="33"/>
    </row>
    <row r="65" spans="1:10" ht="37.15" customHeight="1" x14ac:dyDescent="0.25">
      <c r="A65" s="267">
        <v>2</v>
      </c>
      <c r="B65" s="673"/>
      <c r="C65" s="394" t="s">
        <v>12</v>
      </c>
      <c r="D65" s="674" t="s">
        <v>85</v>
      </c>
      <c r="E65" s="675"/>
      <c r="F65" s="364" t="s">
        <v>30</v>
      </c>
      <c r="G65" s="365" t="s">
        <v>30</v>
      </c>
      <c r="H65" s="33"/>
      <c r="I65" s="33"/>
      <c r="J65" s="33"/>
    </row>
    <row r="66" spans="1:10" ht="21.95" customHeight="1" x14ac:dyDescent="0.25">
      <c r="A66" s="267">
        <v>3</v>
      </c>
      <c r="B66" s="673"/>
      <c r="C66" s="394" t="s">
        <v>12</v>
      </c>
      <c r="D66" s="433"/>
      <c r="E66" s="435"/>
      <c r="F66" s="364" t="s">
        <v>30</v>
      </c>
      <c r="G66" s="365" t="s">
        <v>30</v>
      </c>
      <c r="H66" s="33"/>
      <c r="I66" s="33"/>
      <c r="J66" s="33"/>
    </row>
    <row r="67" spans="1:10" ht="21.95" customHeight="1" x14ac:dyDescent="0.25">
      <c r="A67" s="664" t="s">
        <v>31</v>
      </c>
      <c r="B67" s="665"/>
      <c r="C67" s="665"/>
      <c r="D67" s="665"/>
      <c r="E67" s="665"/>
      <c r="F67" s="665"/>
      <c r="G67" s="666"/>
      <c r="H67" s="6">
        <f>SUM(H64:H66)</f>
        <v>0</v>
      </c>
      <c r="I67" s="6">
        <f t="shared" ref="I67:J67" si="11">SUM(I64:I66)</f>
        <v>0</v>
      </c>
      <c r="J67" s="6">
        <f t="shared" si="11"/>
        <v>0</v>
      </c>
    </row>
    <row r="69" spans="1:10" ht="21.95" customHeight="1" x14ac:dyDescent="0.25">
      <c r="A69" s="659" t="s">
        <v>32</v>
      </c>
      <c r="B69" s="659"/>
      <c r="C69" s="659"/>
      <c r="D69" s="659"/>
      <c r="E69" s="659"/>
      <c r="F69" s="659"/>
      <c r="G69" s="659"/>
      <c r="H69" s="659"/>
      <c r="I69" s="659"/>
      <c r="J69" s="667"/>
    </row>
    <row r="70" spans="1:10" ht="21.95" customHeight="1" x14ac:dyDescent="0.25">
      <c r="A70" s="652" t="s">
        <v>108</v>
      </c>
      <c r="B70" s="652" t="s">
        <v>0</v>
      </c>
      <c r="C70" s="652" t="s">
        <v>107</v>
      </c>
      <c r="D70" s="646" t="s">
        <v>81</v>
      </c>
      <c r="E70" s="646"/>
      <c r="F70" s="646"/>
      <c r="G70" s="646"/>
      <c r="H70" s="646" t="s">
        <v>106</v>
      </c>
      <c r="I70" s="646"/>
      <c r="J70" s="646"/>
    </row>
    <row r="71" spans="1:10" ht="21.95" customHeight="1" x14ac:dyDescent="0.25">
      <c r="A71" s="653"/>
      <c r="B71" s="653"/>
      <c r="C71" s="653"/>
      <c r="D71" s="646"/>
      <c r="E71" s="646"/>
      <c r="F71" s="646"/>
      <c r="G71" s="646"/>
      <c r="H71" s="23">
        <f>H14</f>
        <v>2020</v>
      </c>
      <c r="I71" s="23">
        <f t="shared" ref="I71:J71" si="12">I14</f>
        <v>2021</v>
      </c>
      <c r="J71" s="23">
        <f t="shared" si="12"/>
        <v>2022</v>
      </c>
    </row>
    <row r="72" spans="1:10" ht="21.95" customHeight="1" x14ac:dyDescent="0.25">
      <c r="A72" s="267">
        <v>1</v>
      </c>
      <c r="B72" s="660">
        <v>290</v>
      </c>
      <c r="C72" s="394" t="s">
        <v>12</v>
      </c>
      <c r="D72" s="681" t="s">
        <v>100</v>
      </c>
      <c r="E72" s="682"/>
      <c r="F72" s="682"/>
      <c r="G72" s="683"/>
      <c r="H72" s="33"/>
      <c r="I72" s="33"/>
      <c r="J72" s="33"/>
    </row>
    <row r="73" spans="1:10" ht="21.95" customHeight="1" x14ac:dyDescent="0.25">
      <c r="A73" s="267">
        <v>2</v>
      </c>
      <c r="B73" s="661"/>
      <c r="C73" s="394" t="s">
        <v>12</v>
      </c>
      <c r="D73" s="628"/>
      <c r="E73" s="629"/>
      <c r="F73" s="629"/>
      <c r="G73" s="630"/>
      <c r="H73" s="33"/>
      <c r="I73" s="33"/>
      <c r="J73" s="33"/>
    </row>
    <row r="74" spans="1:10" ht="21.95" customHeight="1" x14ac:dyDescent="0.25">
      <c r="A74" s="664" t="s">
        <v>33</v>
      </c>
      <c r="B74" s="665"/>
      <c r="C74" s="665"/>
      <c r="D74" s="665"/>
      <c r="E74" s="665"/>
      <c r="F74" s="665"/>
      <c r="G74" s="666"/>
      <c r="H74" s="6">
        <f>SUM(H72:H73)</f>
        <v>0</v>
      </c>
      <c r="I74" s="6">
        <f t="shared" ref="I74:J74" si="13">SUM(I72:I73)</f>
        <v>0</v>
      </c>
      <c r="J74" s="6">
        <f t="shared" si="13"/>
        <v>0</v>
      </c>
    </row>
    <row r="76" spans="1:10" ht="35.25" customHeight="1" x14ac:dyDescent="0.25">
      <c r="A76" s="659" t="s">
        <v>34</v>
      </c>
      <c r="B76" s="659"/>
      <c r="C76" s="659"/>
      <c r="D76" s="659"/>
      <c r="E76" s="659"/>
      <c r="F76" s="659"/>
      <c r="G76" s="659"/>
      <c r="H76" s="659"/>
      <c r="I76" s="659"/>
      <c r="J76" s="667"/>
    </row>
    <row r="77" spans="1:10" ht="28.5" customHeight="1" x14ac:dyDescent="0.25">
      <c r="A77" s="652" t="s">
        <v>108</v>
      </c>
      <c r="B77" s="676" t="s">
        <v>0</v>
      </c>
      <c r="C77" s="676" t="s">
        <v>107</v>
      </c>
      <c r="D77" s="646" t="s">
        <v>81</v>
      </c>
      <c r="E77" s="676" t="s">
        <v>86</v>
      </c>
      <c r="F77" s="684" t="s">
        <v>35</v>
      </c>
      <c r="G77" s="655" t="s">
        <v>114</v>
      </c>
      <c r="H77" s="646" t="s">
        <v>106</v>
      </c>
      <c r="I77" s="646"/>
      <c r="J77" s="646"/>
    </row>
    <row r="78" spans="1:10" ht="21.95" customHeight="1" x14ac:dyDescent="0.25">
      <c r="A78" s="653"/>
      <c r="B78" s="676"/>
      <c r="C78" s="676"/>
      <c r="D78" s="646"/>
      <c r="E78" s="676"/>
      <c r="F78" s="684"/>
      <c r="G78" s="655"/>
      <c r="H78" s="23">
        <f>H14</f>
        <v>2020</v>
      </c>
      <c r="I78" s="23">
        <f t="shared" ref="I78:J78" si="14">I14</f>
        <v>2021</v>
      </c>
      <c r="J78" s="23">
        <f t="shared" si="14"/>
        <v>2022</v>
      </c>
    </row>
    <row r="79" spans="1:10" ht="21.95" customHeight="1" x14ac:dyDescent="0.25">
      <c r="A79" s="685">
        <v>1</v>
      </c>
      <c r="B79" s="660">
        <v>225</v>
      </c>
      <c r="C79" s="689" t="s">
        <v>36</v>
      </c>
      <c r="D79" s="43"/>
      <c r="E79" s="44" t="s">
        <v>98</v>
      </c>
      <c r="F79" s="37"/>
      <c r="G79" s="369" t="e">
        <f>H79/F79</f>
        <v>#DIV/0!</v>
      </c>
      <c r="H79" s="33"/>
      <c r="I79" s="33"/>
      <c r="J79" s="33"/>
    </row>
    <row r="80" spans="1:10" ht="21.95" customHeight="1" x14ac:dyDescent="0.25">
      <c r="A80" s="686"/>
      <c r="B80" s="688"/>
      <c r="C80" s="690"/>
      <c r="D80" s="43"/>
      <c r="E80" s="44"/>
      <c r="F80" s="37"/>
      <c r="G80" s="369" t="e">
        <f t="shared" ref="G80:G84" si="15">H80/F80</f>
        <v>#DIV/0!</v>
      </c>
      <c r="H80" s="33"/>
      <c r="I80" s="33"/>
      <c r="J80" s="33"/>
    </row>
    <row r="81" spans="1:10" ht="21.95" customHeight="1" x14ac:dyDescent="0.25">
      <c r="A81" s="686"/>
      <c r="B81" s="688"/>
      <c r="C81" s="690"/>
      <c r="D81" s="43"/>
      <c r="E81" s="44"/>
      <c r="F81" s="37"/>
      <c r="G81" s="369"/>
      <c r="H81" s="33"/>
      <c r="I81" s="33"/>
      <c r="J81" s="33"/>
    </row>
    <row r="82" spans="1:10" ht="21.95" customHeight="1" x14ac:dyDescent="0.25">
      <c r="A82" s="687"/>
      <c r="B82" s="661"/>
      <c r="C82" s="691"/>
      <c r="D82" s="43"/>
      <c r="E82" s="44"/>
      <c r="F82" s="37"/>
      <c r="G82" s="369"/>
      <c r="H82" s="33"/>
      <c r="I82" s="33"/>
      <c r="J82" s="33"/>
    </row>
    <row r="83" spans="1:10" s="81" customFormat="1" ht="15.75" x14ac:dyDescent="0.25">
      <c r="A83" s="591" t="s">
        <v>431</v>
      </c>
      <c r="B83" s="592"/>
      <c r="C83" s="592"/>
      <c r="D83" s="592"/>
      <c r="E83" s="592"/>
      <c r="F83" s="592"/>
      <c r="G83" s="593"/>
      <c r="H83" s="334">
        <f>SUM(H79:H82)</f>
        <v>0</v>
      </c>
      <c r="I83" s="334">
        <f t="shared" ref="I83:J83" si="16">SUM(I79:I82)</f>
        <v>0</v>
      </c>
      <c r="J83" s="334">
        <f t="shared" si="16"/>
        <v>0</v>
      </c>
    </row>
    <row r="84" spans="1:10" ht="21.95" customHeight="1" x14ac:dyDescent="0.25">
      <c r="A84" s="685">
        <v>2</v>
      </c>
      <c r="B84" s="660">
        <v>226</v>
      </c>
      <c r="C84" s="689" t="s">
        <v>10</v>
      </c>
      <c r="D84" s="43" t="s">
        <v>38</v>
      </c>
      <c r="E84" s="44"/>
      <c r="F84" s="37"/>
      <c r="G84" s="369" t="e">
        <f t="shared" si="15"/>
        <v>#DIV/0!</v>
      </c>
      <c r="H84" s="33"/>
      <c r="I84" s="33"/>
      <c r="J84" s="33"/>
    </row>
    <row r="85" spans="1:10" ht="21.95" customHeight="1" x14ac:dyDescent="0.25">
      <c r="A85" s="686"/>
      <c r="B85" s="688"/>
      <c r="C85" s="690"/>
      <c r="D85" s="43"/>
      <c r="E85" s="44"/>
      <c r="F85" s="37"/>
      <c r="G85" s="369"/>
      <c r="H85" s="33"/>
      <c r="I85" s="33"/>
      <c r="J85" s="33"/>
    </row>
    <row r="86" spans="1:10" ht="21.95" customHeight="1" x14ac:dyDescent="0.25">
      <c r="A86" s="686"/>
      <c r="B86" s="688"/>
      <c r="C86" s="690"/>
      <c r="D86" s="43"/>
      <c r="E86" s="44"/>
      <c r="F86" s="37"/>
      <c r="G86" s="369"/>
      <c r="H86" s="33"/>
      <c r="I86" s="33"/>
      <c r="J86" s="33"/>
    </row>
    <row r="87" spans="1:10" ht="21.95" customHeight="1" x14ac:dyDescent="0.25">
      <c r="A87" s="686"/>
      <c r="B87" s="688"/>
      <c r="C87" s="690"/>
      <c r="D87" s="43"/>
      <c r="E87" s="44"/>
      <c r="F87" s="37"/>
      <c r="G87" s="369"/>
      <c r="H87" s="33"/>
      <c r="I87" s="33"/>
      <c r="J87" s="33"/>
    </row>
    <row r="88" spans="1:10" ht="21.95" customHeight="1" x14ac:dyDescent="0.25">
      <c r="A88" s="687"/>
      <c r="B88" s="661"/>
      <c r="C88" s="691"/>
      <c r="D88" s="43"/>
      <c r="E88" s="44"/>
      <c r="F88" s="37"/>
      <c r="G88" s="369"/>
      <c r="H88" s="33"/>
      <c r="I88" s="33"/>
      <c r="J88" s="33"/>
    </row>
    <row r="89" spans="1:10" s="81" customFormat="1" ht="23.25" customHeight="1" x14ac:dyDescent="0.25">
      <c r="A89" s="591" t="s">
        <v>432</v>
      </c>
      <c r="B89" s="592"/>
      <c r="C89" s="592"/>
      <c r="D89" s="592"/>
      <c r="E89" s="592"/>
      <c r="F89" s="592"/>
      <c r="G89" s="593"/>
      <c r="H89" s="334">
        <f>SUM(H84:H88)</f>
        <v>0</v>
      </c>
      <c r="I89" s="334">
        <f t="shared" ref="I89:J89" si="17">SUM(I84:I88)</f>
        <v>0</v>
      </c>
      <c r="J89" s="334">
        <f t="shared" si="17"/>
        <v>0</v>
      </c>
    </row>
    <row r="90" spans="1:10" s="81" customFormat="1" ht="22.5" customHeight="1" x14ac:dyDescent="0.25">
      <c r="A90" s="486" t="s">
        <v>39</v>
      </c>
      <c r="B90" s="487"/>
      <c r="C90" s="487"/>
      <c r="D90" s="487"/>
      <c r="E90" s="487"/>
      <c r="F90" s="487"/>
      <c r="G90" s="488"/>
      <c r="H90" s="65">
        <f>H89+H83</f>
        <v>0</v>
      </c>
      <c r="I90" s="65">
        <f t="shared" ref="I90:J90" si="18">I89+I83</f>
        <v>0</v>
      </c>
      <c r="J90" s="65">
        <f t="shared" si="18"/>
        <v>0</v>
      </c>
    </row>
    <row r="91" spans="1:10" s="81" customFormat="1" x14ac:dyDescent="0.25">
      <c r="A91" s="335"/>
      <c r="B91" s="335"/>
      <c r="C91" s="335"/>
      <c r="D91" s="335"/>
      <c r="E91" s="335"/>
      <c r="F91" s="335"/>
      <c r="G91" s="335"/>
    </row>
    <row r="92" spans="1:10" s="81" customFormat="1" ht="30.95" customHeight="1" x14ac:dyDescent="0.25">
      <c r="A92" s="594" t="s">
        <v>433</v>
      </c>
      <c r="B92" s="594"/>
      <c r="C92" s="594"/>
      <c r="D92" s="594"/>
      <c r="E92" s="594"/>
      <c r="F92" s="594"/>
      <c r="G92" s="594"/>
      <c r="H92" s="594"/>
      <c r="I92" s="594"/>
      <c r="J92" s="594"/>
    </row>
    <row r="93" spans="1:10" s="81" customFormat="1" ht="21.95" customHeight="1" x14ac:dyDescent="0.25">
      <c r="A93" s="472" t="s">
        <v>108</v>
      </c>
      <c r="B93" s="480" t="s">
        <v>0</v>
      </c>
      <c r="C93" s="480" t="s">
        <v>107</v>
      </c>
      <c r="D93" s="483" t="s">
        <v>81</v>
      </c>
      <c r="E93" s="480" t="s">
        <v>86</v>
      </c>
      <c r="F93" s="481" t="s">
        <v>35</v>
      </c>
      <c r="G93" s="482" t="s">
        <v>114</v>
      </c>
      <c r="H93" s="483" t="s">
        <v>106</v>
      </c>
      <c r="I93" s="483"/>
      <c r="J93" s="483"/>
    </row>
    <row r="94" spans="1:10" s="81" customFormat="1" ht="29.25" customHeight="1" x14ac:dyDescent="0.25">
      <c r="A94" s="473"/>
      <c r="B94" s="480"/>
      <c r="C94" s="480"/>
      <c r="D94" s="483"/>
      <c r="E94" s="480"/>
      <c r="F94" s="481"/>
      <c r="G94" s="482"/>
      <c r="H94" s="79">
        <f>H14</f>
        <v>2020</v>
      </c>
      <c r="I94" s="79">
        <f t="shared" ref="I94:J94" si="19">I14</f>
        <v>2021</v>
      </c>
      <c r="J94" s="79">
        <f t="shared" si="19"/>
        <v>2022</v>
      </c>
    </row>
    <row r="95" spans="1:10" s="26" customFormat="1" ht="45" x14ac:dyDescent="0.25">
      <c r="A95" s="260">
        <v>1</v>
      </c>
      <c r="B95" s="331">
        <v>225</v>
      </c>
      <c r="C95" s="336" t="s">
        <v>36</v>
      </c>
      <c r="D95" s="45"/>
      <c r="E95" s="44" t="s">
        <v>98</v>
      </c>
      <c r="F95" s="37"/>
      <c r="G95" s="46" t="e">
        <f>H95/F95</f>
        <v>#DIV/0!</v>
      </c>
      <c r="H95" s="33"/>
      <c r="I95" s="33"/>
      <c r="J95" s="33"/>
    </row>
    <row r="96" spans="1:10" s="26" customFormat="1" ht="21.95" customHeight="1" x14ac:dyDescent="0.25">
      <c r="A96" s="260"/>
      <c r="B96" s="331">
        <v>226</v>
      </c>
      <c r="C96" s="336" t="s">
        <v>10</v>
      </c>
      <c r="D96" s="45"/>
      <c r="E96" s="44" t="s">
        <v>98</v>
      </c>
      <c r="F96" s="37"/>
      <c r="G96" s="46" t="e">
        <f t="shared" ref="G96:G98" si="20">H96/F96</f>
        <v>#DIV/0!</v>
      </c>
      <c r="H96" s="33"/>
      <c r="I96" s="33"/>
      <c r="J96" s="33"/>
    </row>
    <row r="97" spans="1:10" s="26" customFormat="1" ht="15.75" x14ac:dyDescent="0.25">
      <c r="A97" s="412"/>
      <c r="B97" s="266"/>
      <c r="C97" s="47"/>
      <c r="D97" s="45"/>
      <c r="E97" s="44" t="s">
        <v>98</v>
      </c>
      <c r="F97" s="37"/>
      <c r="G97" s="46" t="e">
        <f t="shared" si="20"/>
        <v>#DIV/0!</v>
      </c>
      <c r="H97" s="33"/>
      <c r="I97" s="33"/>
      <c r="J97" s="33"/>
    </row>
    <row r="98" spans="1:10" s="26" customFormat="1" ht="30" x14ac:dyDescent="0.25">
      <c r="A98" s="260"/>
      <c r="B98" s="331">
        <v>310</v>
      </c>
      <c r="C98" s="336" t="s">
        <v>435</v>
      </c>
      <c r="D98" s="45"/>
      <c r="E98" s="44" t="s">
        <v>98</v>
      </c>
      <c r="F98" s="37"/>
      <c r="G98" s="46" t="e">
        <f t="shared" si="20"/>
        <v>#DIV/0!</v>
      </c>
      <c r="H98" s="33"/>
      <c r="I98" s="33"/>
      <c r="J98" s="33"/>
    </row>
    <row r="99" spans="1:10" s="81" customFormat="1" ht="21.95" customHeight="1" x14ac:dyDescent="0.25">
      <c r="A99" s="486" t="s">
        <v>434</v>
      </c>
      <c r="B99" s="487"/>
      <c r="C99" s="487"/>
      <c r="D99" s="487"/>
      <c r="E99" s="487"/>
      <c r="F99" s="487"/>
      <c r="G99" s="488"/>
      <c r="H99" s="65">
        <f>SUM(H95:H98)</f>
        <v>0</v>
      </c>
      <c r="I99" s="65">
        <f t="shared" ref="I99:J99" si="21">SUM(I95:I98)</f>
        <v>0</v>
      </c>
      <c r="J99" s="65">
        <f t="shared" si="21"/>
        <v>0</v>
      </c>
    </row>
    <row r="100" spans="1:10" s="81" customFormat="1" x14ac:dyDescent="0.25"/>
    <row r="101" spans="1:10" s="81" customFormat="1" ht="21.95" customHeight="1" x14ac:dyDescent="0.25">
      <c r="A101" s="526" t="s">
        <v>115</v>
      </c>
      <c r="B101" s="526"/>
      <c r="C101" s="526"/>
      <c r="D101" s="526"/>
      <c r="E101" s="526"/>
      <c r="F101" s="526"/>
      <c r="G101" s="526"/>
      <c r="H101" s="526"/>
      <c r="I101" s="526"/>
      <c r="J101" s="634"/>
    </row>
    <row r="102" spans="1:10" s="81" customFormat="1" ht="21.95" customHeight="1" x14ac:dyDescent="0.25">
      <c r="B102" s="471" t="s">
        <v>40</v>
      </c>
      <c r="C102" s="471"/>
      <c r="D102" s="471"/>
      <c r="E102" s="471"/>
      <c r="F102" s="471"/>
      <c r="G102" s="471"/>
      <c r="H102" s="471"/>
      <c r="I102" s="471"/>
      <c r="J102" s="471"/>
    </row>
    <row r="103" spans="1:10" s="81" customFormat="1" ht="21.95" customHeight="1" x14ac:dyDescent="0.25">
      <c r="A103" s="480" t="s">
        <v>108</v>
      </c>
      <c r="B103" s="483" t="s">
        <v>116</v>
      </c>
      <c r="C103" s="483"/>
      <c r="D103" s="483"/>
      <c r="E103" s="481" t="s">
        <v>94</v>
      </c>
      <c r="F103" s="481" t="s">
        <v>95</v>
      </c>
      <c r="G103" s="482" t="s">
        <v>117</v>
      </c>
      <c r="H103" s="483" t="s">
        <v>106</v>
      </c>
      <c r="I103" s="483"/>
      <c r="J103" s="483"/>
    </row>
    <row r="104" spans="1:10" s="81" customFormat="1" ht="27.75" customHeight="1" x14ac:dyDescent="0.25">
      <c r="A104" s="480"/>
      <c r="B104" s="483"/>
      <c r="C104" s="483"/>
      <c r="D104" s="483"/>
      <c r="E104" s="481"/>
      <c r="F104" s="481"/>
      <c r="G104" s="482"/>
      <c r="H104" s="79">
        <f>H14</f>
        <v>2020</v>
      </c>
      <c r="I104" s="79">
        <f t="shared" ref="I104:J104" si="22">I14</f>
        <v>2021</v>
      </c>
      <c r="J104" s="79">
        <f t="shared" si="22"/>
        <v>2022</v>
      </c>
    </row>
    <row r="105" spans="1:10" s="81" customFormat="1" ht="15.95" customHeight="1" x14ac:dyDescent="0.25">
      <c r="A105" s="338">
        <v>1</v>
      </c>
      <c r="B105" s="465">
        <v>2</v>
      </c>
      <c r="C105" s="465"/>
      <c r="D105" s="465"/>
      <c r="E105" s="339">
        <v>3</v>
      </c>
      <c r="F105" s="339">
        <v>4</v>
      </c>
      <c r="G105" s="339">
        <v>5</v>
      </c>
      <c r="H105" s="340">
        <v>6</v>
      </c>
      <c r="I105" s="340">
        <v>7</v>
      </c>
      <c r="J105" s="340">
        <v>8</v>
      </c>
    </row>
    <row r="106" spans="1:10" ht="15.75" x14ac:dyDescent="0.25">
      <c r="A106" s="263"/>
      <c r="B106" s="631" t="s">
        <v>42</v>
      </c>
      <c r="C106" s="632"/>
      <c r="D106" s="633"/>
      <c r="E106" s="37"/>
      <c r="F106" s="37"/>
      <c r="G106" s="33" t="e">
        <f>H106/F106/E106</f>
        <v>#DIV/0!</v>
      </c>
      <c r="H106" s="33"/>
      <c r="I106" s="33"/>
      <c r="J106" s="33"/>
    </row>
    <row r="107" spans="1:10" ht="17.100000000000001" customHeight="1" x14ac:dyDescent="0.25">
      <c r="A107" s="263"/>
      <c r="B107" s="631"/>
      <c r="C107" s="632"/>
      <c r="D107" s="633"/>
      <c r="E107" s="37"/>
      <c r="F107" s="37"/>
      <c r="G107" s="33" t="e">
        <f>H107/F107/E107</f>
        <v>#DIV/0!</v>
      </c>
      <c r="H107" s="33"/>
      <c r="I107" s="33"/>
      <c r="J107" s="33"/>
    </row>
    <row r="108" spans="1:10" ht="17.100000000000001" customHeight="1" x14ac:dyDescent="0.25">
      <c r="A108" s="263"/>
      <c r="B108" s="631"/>
      <c r="C108" s="632"/>
      <c r="D108" s="633"/>
      <c r="E108" s="37"/>
      <c r="F108" s="37"/>
      <c r="G108" s="33" t="e">
        <f t="shared" ref="G108:G115" si="23">H108/F108/E108</f>
        <v>#DIV/0!</v>
      </c>
      <c r="H108" s="33"/>
      <c r="I108" s="33"/>
      <c r="J108" s="33"/>
    </row>
    <row r="109" spans="1:10" ht="17.100000000000001" customHeight="1" x14ac:dyDescent="0.25">
      <c r="A109" s="263"/>
      <c r="B109" s="631"/>
      <c r="C109" s="632"/>
      <c r="D109" s="633"/>
      <c r="E109" s="37"/>
      <c r="F109" s="37"/>
      <c r="G109" s="33" t="e">
        <f t="shared" si="23"/>
        <v>#DIV/0!</v>
      </c>
      <c r="H109" s="33"/>
      <c r="I109" s="33"/>
      <c r="J109" s="33"/>
    </row>
    <row r="110" spans="1:10" ht="17.100000000000001" customHeight="1" x14ac:dyDescent="0.25">
      <c r="A110" s="263"/>
      <c r="B110" s="631"/>
      <c r="C110" s="632"/>
      <c r="D110" s="633"/>
      <c r="E110" s="37"/>
      <c r="F110" s="37"/>
      <c r="G110" s="33" t="e">
        <f t="shared" si="23"/>
        <v>#DIV/0!</v>
      </c>
      <c r="H110" s="33"/>
      <c r="I110" s="33"/>
      <c r="J110" s="33"/>
    </row>
    <row r="111" spans="1:10" ht="17.100000000000001" customHeight="1" x14ac:dyDescent="0.25">
      <c r="A111" s="263"/>
      <c r="B111" s="631"/>
      <c r="C111" s="632"/>
      <c r="D111" s="633"/>
      <c r="E111" s="37"/>
      <c r="F111" s="37"/>
      <c r="G111" s="33" t="e">
        <f t="shared" si="23"/>
        <v>#DIV/0!</v>
      </c>
      <c r="H111" s="33"/>
      <c r="I111" s="33"/>
      <c r="J111" s="33"/>
    </row>
    <row r="112" spans="1:10" ht="17.100000000000001" customHeight="1" x14ac:dyDescent="0.25">
      <c r="A112" s="263"/>
      <c r="B112" s="631"/>
      <c r="C112" s="632"/>
      <c r="D112" s="633"/>
      <c r="E112" s="37"/>
      <c r="F112" s="37"/>
      <c r="G112" s="33" t="e">
        <f t="shared" si="23"/>
        <v>#DIV/0!</v>
      </c>
      <c r="H112" s="33"/>
      <c r="I112" s="33"/>
      <c r="J112" s="33"/>
    </row>
    <row r="113" spans="1:10" ht="17.100000000000001" customHeight="1" x14ac:dyDescent="0.25">
      <c r="A113" s="263"/>
      <c r="B113" s="631"/>
      <c r="C113" s="632"/>
      <c r="D113" s="633"/>
      <c r="E113" s="37"/>
      <c r="F113" s="37"/>
      <c r="G113" s="33" t="e">
        <f t="shared" si="23"/>
        <v>#DIV/0!</v>
      </c>
      <c r="H113" s="33"/>
      <c r="I113" s="33"/>
      <c r="J113" s="33"/>
    </row>
    <row r="114" spans="1:10" ht="17.100000000000001" customHeight="1" x14ac:dyDescent="0.25">
      <c r="A114" s="263"/>
      <c r="B114" s="631"/>
      <c r="C114" s="632"/>
      <c r="D114" s="633"/>
      <c r="E114" s="37"/>
      <c r="F114" s="37"/>
      <c r="G114" s="33" t="e">
        <f t="shared" si="23"/>
        <v>#DIV/0!</v>
      </c>
      <c r="H114" s="33"/>
      <c r="I114" s="33"/>
      <c r="J114" s="33"/>
    </row>
    <row r="115" spans="1:10" ht="17.100000000000001" customHeight="1" x14ac:dyDescent="0.25">
      <c r="A115" s="263"/>
      <c r="B115" s="631"/>
      <c r="C115" s="632"/>
      <c r="D115" s="633"/>
      <c r="E115" s="37"/>
      <c r="F115" s="37"/>
      <c r="G115" s="33" t="e">
        <f t="shared" si="23"/>
        <v>#DIV/0!</v>
      </c>
      <c r="H115" s="33"/>
      <c r="I115" s="33"/>
      <c r="J115" s="33"/>
    </row>
    <row r="116" spans="1:10" s="81" customFormat="1" ht="21.95" customHeight="1" x14ac:dyDescent="0.25">
      <c r="A116" s="486" t="s">
        <v>49</v>
      </c>
      <c r="B116" s="487"/>
      <c r="C116" s="487"/>
      <c r="D116" s="487"/>
      <c r="E116" s="487"/>
      <c r="F116" s="487"/>
      <c r="G116" s="488"/>
      <c r="H116" s="65">
        <f>SUM(H106:H115)</f>
        <v>0</v>
      </c>
      <c r="I116" s="65">
        <f t="shared" ref="I116:J116" si="24">SUM(I106:I115)</f>
        <v>0</v>
      </c>
      <c r="J116" s="65">
        <f t="shared" si="24"/>
        <v>0</v>
      </c>
    </row>
    <row r="117" spans="1:10" s="81" customFormat="1" x14ac:dyDescent="0.25"/>
    <row r="118" spans="1:10" s="81" customFormat="1" ht="21.95" customHeight="1" x14ac:dyDescent="0.25">
      <c r="B118" s="471" t="s">
        <v>50</v>
      </c>
      <c r="C118" s="471"/>
      <c r="D118" s="471"/>
      <c r="E118" s="471"/>
      <c r="F118" s="471"/>
      <c r="G118" s="471"/>
      <c r="H118" s="471"/>
      <c r="I118" s="471"/>
      <c r="J118" s="471"/>
    </row>
    <row r="119" spans="1:10" s="81" customFormat="1" ht="21.95" customHeight="1" x14ac:dyDescent="0.25">
      <c r="A119" s="480" t="s">
        <v>108</v>
      </c>
      <c r="B119" s="483" t="s">
        <v>81</v>
      </c>
      <c r="C119" s="483"/>
      <c r="D119" s="483"/>
      <c r="E119" s="481" t="s">
        <v>51</v>
      </c>
      <c r="F119" s="481" t="s">
        <v>118</v>
      </c>
      <c r="G119" s="517" t="s">
        <v>119</v>
      </c>
      <c r="H119" s="483" t="s">
        <v>106</v>
      </c>
      <c r="I119" s="483"/>
      <c r="J119" s="483"/>
    </row>
    <row r="120" spans="1:10" s="81" customFormat="1" ht="34.700000000000003" customHeight="1" x14ac:dyDescent="0.25">
      <c r="A120" s="480"/>
      <c r="B120" s="483"/>
      <c r="C120" s="483"/>
      <c r="D120" s="483"/>
      <c r="E120" s="481"/>
      <c r="F120" s="481"/>
      <c r="G120" s="517"/>
      <c r="H120" s="79">
        <f>H14</f>
        <v>2020</v>
      </c>
      <c r="I120" s="79">
        <f t="shared" ref="I120:J120" si="25">I14</f>
        <v>2021</v>
      </c>
      <c r="J120" s="79">
        <f t="shared" si="25"/>
        <v>2022</v>
      </c>
    </row>
    <row r="121" spans="1:10" s="81" customFormat="1" ht="15.95" customHeight="1" x14ac:dyDescent="0.25">
      <c r="A121" s="338">
        <v>1</v>
      </c>
      <c r="B121" s="465">
        <v>2</v>
      </c>
      <c r="C121" s="465"/>
      <c r="D121" s="465"/>
      <c r="E121" s="339">
        <v>3</v>
      </c>
      <c r="F121" s="339">
        <v>4</v>
      </c>
      <c r="G121" s="339">
        <v>5</v>
      </c>
      <c r="H121" s="340">
        <v>6</v>
      </c>
      <c r="I121" s="340">
        <v>7</v>
      </c>
      <c r="J121" s="340">
        <v>8</v>
      </c>
    </row>
    <row r="122" spans="1:10" ht="17.100000000000001" customHeight="1" x14ac:dyDescent="0.25">
      <c r="A122" s="71">
        <v>1</v>
      </c>
      <c r="B122" s="518" t="s">
        <v>52</v>
      </c>
      <c r="C122" s="519"/>
      <c r="D122" s="520"/>
      <c r="E122" s="5" t="s">
        <v>120</v>
      </c>
      <c r="F122" s="37"/>
      <c r="G122" s="38"/>
      <c r="H122" s="33"/>
      <c r="I122" s="33"/>
      <c r="J122" s="33"/>
    </row>
    <row r="123" spans="1:10" ht="17.100000000000001" customHeight="1" x14ac:dyDescent="0.25">
      <c r="A123" s="71">
        <v>2</v>
      </c>
      <c r="B123" s="518" t="s">
        <v>53</v>
      </c>
      <c r="C123" s="519"/>
      <c r="D123" s="520"/>
      <c r="E123" s="37"/>
      <c r="F123" s="33" t="e">
        <f>H123/E123/G123</f>
        <v>#DIV/0!</v>
      </c>
      <c r="G123" s="38"/>
      <c r="H123" s="33"/>
      <c r="I123" s="33"/>
      <c r="J123" s="33"/>
    </row>
    <row r="124" spans="1:10" ht="33" customHeight="1" x14ac:dyDescent="0.25">
      <c r="A124" s="71">
        <v>3</v>
      </c>
      <c r="B124" s="523" t="s">
        <v>9</v>
      </c>
      <c r="C124" s="524"/>
      <c r="D124" s="525"/>
      <c r="E124" s="37"/>
      <c r="F124" s="33" t="e">
        <f>H124/E124/G124</f>
        <v>#DIV/0!</v>
      </c>
      <c r="G124" s="38"/>
      <c r="H124" s="33"/>
      <c r="I124" s="33"/>
      <c r="J124" s="33"/>
    </row>
    <row r="125" spans="1:10" s="81" customFormat="1" ht="21.95" customHeight="1" x14ac:dyDescent="0.25">
      <c r="A125" s="486" t="s">
        <v>54</v>
      </c>
      <c r="B125" s="487"/>
      <c r="C125" s="487"/>
      <c r="D125" s="487"/>
      <c r="E125" s="487"/>
      <c r="F125" s="487"/>
      <c r="G125" s="488"/>
      <c r="H125" s="65">
        <f>SUM(H122:H124)</f>
        <v>0</v>
      </c>
      <c r="I125" s="65">
        <f>SUM(I122:I124)</f>
        <v>0</v>
      </c>
      <c r="J125" s="65">
        <f>SUM(J122:J124)</f>
        <v>0</v>
      </c>
    </row>
    <row r="126" spans="1:10" s="81" customFormat="1" x14ac:dyDescent="0.25"/>
    <row r="127" spans="1:10" s="81" customFormat="1" ht="21.95" customHeight="1" x14ac:dyDescent="0.25">
      <c r="B127" s="471" t="s">
        <v>121</v>
      </c>
      <c r="C127" s="471"/>
      <c r="D127" s="471"/>
      <c r="E127" s="471"/>
      <c r="F127" s="471"/>
      <c r="G127" s="471"/>
      <c r="H127" s="471"/>
      <c r="I127" s="471"/>
      <c r="J127" s="471"/>
    </row>
    <row r="128" spans="1:10" s="81" customFormat="1" ht="21.95" customHeight="1" x14ac:dyDescent="0.25">
      <c r="A128" s="480" t="s">
        <v>108</v>
      </c>
      <c r="B128" s="483" t="s">
        <v>81</v>
      </c>
      <c r="C128" s="483"/>
      <c r="D128" s="483"/>
      <c r="E128" s="480" t="s">
        <v>86</v>
      </c>
      <c r="F128" s="482" t="s">
        <v>82</v>
      </c>
      <c r="G128" s="482" t="s">
        <v>89</v>
      </c>
      <c r="H128" s="483" t="s">
        <v>106</v>
      </c>
      <c r="I128" s="483"/>
      <c r="J128" s="483"/>
    </row>
    <row r="129" spans="1:10" s="81" customFormat="1" ht="29.25" customHeight="1" x14ac:dyDescent="0.25">
      <c r="A129" s="480"/>
      <c r="B129" s="483"/>
      <c r="C129" s="483"/>
      <c r="D129" s="483"/>
      <c r="E129" s="480"/>
      <c r="F129" s="482"/>
      <c r="G129" s="482"/>
      <c r="H129" s="79">
        <f>H14</f>
        <v>2020</v>
      </c>
      <c r="I129" s="79">
        <f t="shared" ref="I129:J129" si="26">I14</f>
        <v>2021</v>
      </c>
      <c r="J129" s="79">
        <f t="shared" si="26"/>
        <v>2022</v>
      </c>
    </row>
    <row r="130" spans="1:10" s="81" customFormat="1" ht="15.95" customHeight="1" x14ac:dyDescent="0.25">
      <c r="A130" s="338">
        <v>1</v>
      </c>
      <c r="B130" s="465">
        <v>2</v>
      </c>
      <c r="C130" s="465"/>
      <c r="D130" s="465"/>
      <c r="E130" s="339">
        <v>3</v>
      </c>
      <c r="F130" s="339">
        <v>4</v>
      </c>
      <c r="G130" s="339">
        <v>5</v>
      </c>
      <c r="H130" s="340">
        <v>6</v>
      </c>
      <c r="I130" s="340">
        <v>7</v>
      </c>
      <c r="J130" s="340">
        <v>8</v>
      </c>
    </row>
    <row r="131" spans="1:10" ht="23.1" customHeight="1" x14ac:dyDescent="0.25">
      <c r="A131" s="267">
        <v>1</v>
      </c>
      <c r="B131" s="692" t="s">
        <v>55</v>
      </c>
      <c r="C131" s="693"/>
      <c r="D131" s="694"/>
      <c r="E131" s="9" t="s">
        <v>56</v>
      </c>
      <c r="F131" s="33" t="e">
        <f>H131/G131</f>
        <v>#DIV/0!</v>
      </c>
      <c r="G131" s="33"/>
      <c r="H131" s="33"/>
      <c r="I131" s="33"/>
      <c r="J131" s="33"/>
    </row>
    <row r="132" spans="1:10" ht="23.1" customHeight="1" x14ac:dyDescent="0.25">
      <c r="A132" s="267">
        <v>2</v>
      </c>
      <c r="B132" s="692" t="s">
        <v>122</v>
      </c>
      <c r="C132" s="693"/>
      <c r="D132" s="694"/>
      <c r="E132" s="9" t="s">
        <v>57</v>
      </c>
      <c r="F132" s="33" t="e">
        <f t="shared" ref="F132:F134" si="27">H132/G132</f>
        <v>#DIV/0!</v>
      </c>
      <c r="G132" s="33"/>
      <c r="H132" s="33"/>
      <c r="I132" s="33"/>
      <c r="J132" s="33"/>
    </row>
    <row r="133" spans="1:10" ht="23.1" customHeight="1" x14ac:dyDescent="0.25">
      <c r="A133" s="267">
        <v>3</v>
      </c>
      <c r="B133" s="692" t="s">
        <v>58</v>
      </c>
      <c r="C133" s="693"/>
      <c r="D133" s="694"/>
      <c r="E133" s="9" t="s">
        <v>57</v>
      </c>
      <c r="F133" s="33" t="e">
        <f t="shared" si="27"/>
        <v>#DIV/0!</v>
      </c>
      <c r="G133" s="33"/>
      <c r="H133" s="33"/>
      <c r="I133" s="33"/>
      <c r="J133" s="33"/>
    </row>
    <row r="134" spans="1:10" ht="23.1" customHeight="1" x14ac:dyDescent="0.25">
      <c r="A134" s="267">
        <v>4</v>
      </c>
      <c r="B134" s="662" t="s">
        <v>59</v>
      </c>
      <c r="C134" s="695"/>
      <c r="D134" s="663"/>
      <c r="E134" s="10" t="s">
        <v>60</v>
      </c>
      <c r="F134" s="33" t="e">
        <f t="shared" si="27"/>
        <v>#DIV/0!</v>
      </c>
      <c r="G134" s="33"/>
      <c r="H134" s="33"/>
      <c r="I134" s="33"/>
      <c r="J134" s="33"/>
    </row>
    <row r="135" spans="1:10" s="81" customFormat="1" ht="21.95" customHeight="1" x14ac:dyDescent="0.25">
      <c r="A135" s="486" t="s">
        <v>61</v>
      </c>
      <c r="B135" s="487"/>
      <c r="C135" s="487"/>
      <c r="D135" s="487"/>
      <c r="E135" s="487"/>
      <c r="F135" s="487"/>
      <c r="G135" s="488"/>
      <c r="H135" s="65">
        <f>SUM(H131:H134)</f>
        <v>0</v>
      </c>
      <c r="I135" s="65">
        <f>SUM(I131:I134)</f>
        <v>0</v>
      </c>
      <c r="J135" s="65">
        <f>SUM(J131:J134)</f>
        <v>0</v>
      </c>
    </row>
    <row r="136" spans="1:10" s="81" customFormat="1" x14ac:dyDescent="0.25"/>
    <row r="137" spans="1:10" s="81" customFormat="1" ht="21.95" customHeight="1" x14ac:dyDescent="0.25">
      <c r="B137" s="471" t="s">
        <v>123</v>
      </c>
      <c r="C137" s="471"/>
      <c r="D137" s="471"/>
      <c r="E137" s="471"/>
      <c r="F137" s="471"/>
      <c r="G137" s="471"/>
      <c r="H137" s="471"/>
      <c r="I137" s="471"/>
      <c r="J137" s="471"/>
    </row>
    <row r="138" spans="1:10" s="81" customFormat="1" ht="23.1" customHeight="1" x14ac:dyDescent="0.25">
      <c r="A138" s="480" t="s">
        <v>108</v>
      </c>
      <c r="B138" s="483" t="s">
        <v>81</v>
      </c>
      <c r="C138" s="483"/>
      <c r="D138" s="483"/>
      <c r="E138" s="481" t="s">
        <v>125</v>
      </c>
      <c r="F138" s="521" t="s">
        <v>90</v>
      </c>
      <c r="G138" s="521" t="s">
        <v>126</v>
      </c>
      <c r="H138" s="483" t="s">
        <v>106</v>
      </c>
      <c r="I138" s="483"/>
      <c r="J138" s="483"/>
    </row>
    <row r="139" spans="1:10" s="81" customFormat="1" ht="23.1" customHeight="1" x14ac:dyDescent="0.25">
      <c r="A139" s="480"/>
      <c r="B139" s="483"/>
      <c r="C139" s="483"/>
      <c r="D139" s="483"/>
      <c r="E139" s="481"/>
      <c r="F139" s="521"/>
      <c r="G139" s="521"/>
      <c r="H139" s="79">
        <f>H14</f>
        <v>2020</v>
      </c>
      <c r="I139" s="79">
        <f t="shared" ref="I139:J139" si="28">I14</f>
        <v>2021</v>
      </c>
      <c r="J139" s="79">
        <f t="shared" si="28"/>
        <v>2022</v>
      </c>
    </row>
    <row r="140" spans="1:10" s="81" customFormat="1" ht="15.95" customHeight="1" x14ac:dyDescent="0.25">
      <c r="A140" s="338">
        <v>1</v>
      </c>
      <c r="B140" s="465">
        <v>2</v>
      </c>
      <c r="C140" s="465"/>
      <c r="D140" s="465"/>
      <c r="E140" s="339">
        <v>3</v>
      </c>
      <c r="F140" s="339">
        <v>4</v>
      </c>
      <c r="G140" s="339">
        <v>5</v>
      </c>
      <c r="H140" s="340">
        <v>6</v>
      </c>
      <c r="I140" s="340">
        <v>7</v>
      </c>
      <c r="J140" s="340">
        <v>8</v>
      </c>
    </row>
    <row r="141" spans="1:10" ht="20.25" customHeight="1" x14ac:dyDescent="0.25">
      <c r="A141" s="267">
        <v>1</v>
      </c>
      <c r="B141" s="692" t="s">
        <v>62</v>
      </c>
      <c r="C141" s="693"/>
      <c r="D141" s="694"/>
      <c r="E141" s="48"/>
      <c r="F141" s="33"/>
      <c r="G141" s="33"/>
      <c r="H141" s="33"/>
      <c r="I141" s="33"/>
      <c r="J141" s="33"/>
    </row>
    <row r="142" spans="1:10" ht="20.25" customHeight="1" x14ac:dyDescent="0.25">
      <c r="A142" s="267">
        <v>2</v>
      </c>
      <c r="B142" s="692" t="s">
        <v>124</v>
      </c>
      <c r="C142" s="693"/>
      <c r="D142" s="694"/>
      <c r="E142" s="48"/>
      <c r="F142" s="33"/>
      <c r="G142" s="33"/>
      <c r="H142" s="33"/>
      <c r="I142" s="33"/>
      <c r="J142" s="33"/>
    </row>
    <row r="143" spans="1:10" s="81" customFormat="1" ht="21.95" customHeight="1" x14ac:dyDescent="0.25">
      <c r="A143" s="486" t="s">
        <v>63</v>
      </c>
      <c r="B143" s="487"/>
      <c r="C143" s="487"/>
      <c r="D143" s="487"/>
      <c r="E143" s="487"/>
      <c r="F143" s="487"/>
      <c r="G143" s="488"/>
      <c r="H143" s="65">
        <f>SUM(H141:H142)</f>
        <v>0</v>
      </c>
      <c r="I143" s="65">
        <f>SUM(I141:I142)</f>
        <v>0</v>
      </c>
      <c r="J143" s="65">
        <f>SUM(J141:J142)</f>
        <v>0</v>
      </c>
    </row>
    <row r="144" spans="1:10" s="81" customFormat="1" x14ac:dyDescent="0.25"/>
    <row r="145" spans="1:10" s="81" customFormat="1" ht="21.95" customHeight="1" x14ac:dyDescent="0.25">
      <c r="B145" s="471" t="s">
        <v>141</v>
      </c>
      <c r="C145" s="471"/>
      <c r="D145" s="471"/>
      <c r="E145" s="471"/>
      <c r="F145" s="471"/>
      <c r="G145" s="471"/>
      <c r="H145" s="471"/>
      <c r="I145" s="471"/>
      <c r="J145" s="471"/>
    </row>
    <row r="146" spans="1:10" s="81" customFormat="1" ht="23.1" customHeight="1" x14ac:dyDescent="0.25">
      <c r="A146" s="472" t="s">
        <v>108</v>
      </c>
      <c r="B146" s="474" t="s">
        <v>81</v>
      </c>
      <c r="C146" s="475"/>
      <c r="D146" s="476"/>
      <c r="E146" s="480" t="s">
        <v>86</v>
      </c>
      <c r="F146" s="481" t="s">
        <v>35</v>
      </c>
      <c r="G146" s="482" t="s">
        <v>114</v>
      </c>
      <c r="H146" s="483" t="s">
        <v>106</v>
      </c>
      <c r="I146" s="483"/>
      <c r="J146" s="483"/>
    </row>
    <row r="147" spans="1:10" s="81" customFormat="1" ht="23.1" customHeight="1" x14ac:dyDescent="0.25">
      <c r="A147" s="473"/>
      <c r="B147" s="477"/>
      <c r="C147" s="478"/>
      <c r="D147" s="479"/>
      <c r="E147" s="480"/>
      <c r="F147" s="481"/>
      <c r="G147" s="482"/>
      <c r="H147" s="79">
        <f>H14</f>
        <v>2020</v>
      </c>
      <c r="I147" s="79">
        <f t="shared" ref="I147:J147" si="29">I14</f>
        <v>2021</v>
      </c>
      <c r="J147" s="79">
        <f t="shared" si="29"/>
        <v>2022</v>
      </c>
    </row>
    <row r="148" spans="1:10" s="81" customFormat="1" ht="15.95" customHeight="1" x14ac:dyDescent="0.25">
      <c r="A148" s="338">
        <v>1</v>
      </c>
      <c r="B148" s="465">
        <v>2</v>
      </c>
      <c r="C148" s="465"/>
      <c r="D148" s="465"/>
      <c r="E148" s="339">
        <v>3</v>
      </c>
      <c r="F148" s="339">
        <v>4</v>
      </c>
      <c r="G148" s="339">
        <v>5</v>
      </c>
      <c r="H148" s="340">
        <v>6</v>
      </c>
      <c r="I148" s="340">
        <v>7</v>
      </c>
      <c r="J148" s="340">
        <v>8</v>
      </c>
    </row>
    <row r="149" spans="1:10" s="81" customFormat="1" ht="30.95" customHeight="1" x14ac:dyDescent="0.25">
      <c r="A149" s="66">
        <v>1</v>
      </c>
      <c r="B149" s="507" t="s">
        <v>64</v>
      </c>
      <c r="C149" s="508"/>
      <c r="D149" s="509"/>
      <c r="E149" s="67" t="s">
        <v>120</v>
      </c>
      <c r="F149" s="68" t="s">
        <v>120</v>
      </c>
      <c r="G149" s="69" t="s">
        <v>120</v>
      </c>
      <c r="H149" s="70">
        <f>SUM(H150:H163)</f>
        <v>0</v>
      </c>
      <c r="I149" s="70">
        <f t="shared" ref="I149:J149" si="30">SUM(I150:I163)</f>
        <v>0</v>
      </c>
      <c r="J149" s="70">
        <f t="shared" si="30"/>
        <v>0</v>
      </c>
    </row>
    <row r="150" spans="1:10" s="26" customFormat="1" ht="17.100000000000001" customHeight="1" x14ac:dyDescent="0.25">
      <c r="A150" s="263"/>
      <c r="B150" s="433" t="s">
        <v>127</v>
      </c>
      <c r="C150" s="434"/>
      <c r="D150" s="435"/>
      <c r="E150" s="50" t="s">
        <v>128</v>
      </c>
      <c r="F150" s="38"/>
      <c r="G150" s="33" t="e">
        <f t="shared" ref="G150:G152" si="31">H150/F150</f>
        <v>#DIV/0!</v>
      </c>
      <c r="H150" s="33"/>
      <c r="I150" s="33"/>
      <c r="J150" s="33"/>
    </row>
    <row r="151" spans="1:10" s="26" customFormat="1" ht="17.100000000000001" customHeight="1" x14ac:dyDescent="0.25">
      <c r="A151" s="263"/>
      <c r="B151" s="433" t="s">
        <v>129</v>
      </c>
      <c r="C151" s="434"/>
      <c r="D151" s="435"/>
      <c r="E151" s="50" t="s">
        <v>96</v>
      </c>
      <c r="F151" s="38"/>
      <c r="G151" s="33" t="e">
        <f t="shared" si="31"/>
        <v>#DIV/0!</v>
      </c>
      <c r="H151" s="33"/>
      <c r="I151" s="33"/>
      <c r="J151" s="33"/>
    </row>
    <row r="152" spans="1:10" s="26" customFormat="1" ht="17.100000000000001" customHeight="1" x14ac:dyDescent="0.25">
      <c r="A152" s="263"/>
      <c r="B152" s="433" t="s">
        <v>133</v>
      </c>
      <c r="C152" s="434"/>
      <c r="D152" s="435"/>
      <c r="E152" s="264" t="s">
        <v>96</v>
      </c>
      <c r="F152" s="38"/>
      <c r="G152" s="33" t="e">
        <f t="shared" si="31"/>
        <v>#DIV/0!</v>
      </c>
      <c r="H152" s="33"/>
      <c r="I152" s="33"/>
      <c r="J152" s="33"/>
    </row>
    <row r="153" spans="1:10" s="26" customFormat="1" ht="17.100000000000001" customHeight="1" x14ac:dyDescent="0.25">
      <c r="A153" s="263"/>
      <c r="B153" s="433" t="s">
        <v>130</v>
      </c>
      <c r="C153" s="434"/>
      <c r="D153" s="435"/>
      <c r="E153" s="264" t="s">
        <v>101</v>
      </c>
      <c r="F153" s="37"/>
      <c r="G153" s="33" t="e">
        <f>H153/F153</f>
        <v>#DIV/0!</v>
      </c>
      <c r="H153" s="33"/>
      <c r="I153" s="33"/>
      <c r="J153" s="33"/>
    </row>
    <row r="154" spans="1:10" s="26" customFormat="1" ht="17.100000000000001" customHeight="1" x14ac:dyDescent="0.25">
      <c r="A154" s="263"/>
      <c r="B154" s="433" t="s">
        <v>131</v>
      </c>
      <c r="C154" s="434"/>
      <c r="D154" s="435"/>
      <c r="E154" s="264" t="s">
        <v>101</v>
      </c>
      <c r="F154" s="37"/>
      <c r="G154" s="33" t="e">
        <f>H154/F154</f>
        <v>#DIV/0!</v>
      </c>
      <c r="H154" s="33"/>
      <c r="I154" s="33"/>
      <c r="J154" s="33"/>
    </row>
    <row r="155" spans="1:10" s="26" customFormat="1" ht="17.100000000000001" customHeight="1" x14ac:dyDescent="0.25">
      <c r="A155" s="263"/>
      <c r="B155" s="433" t="s">
        <v>132</v>
      </c>
      <c r="C155" s="434"/>
      <c r="D155" s="435"/>
      <c r="E155" s="264" t="s">
        <v>101</v>
      </c>
      <c r="F155" s="37"/>
      <c r="G155" s="33" t="e">
        <f>H155/F155</f>
        <v>#DIV/0!</v>
      </c>
      <c r="H155" s="33"/>
      <c r="I155" s="33"/>
      <c r="J155" s="33"/>
    </row>
    <row r="156" spans="1:10" s="26" customFormat="1" ht="17.100000000000001" customHeight="1" x14ac:dyDescent="0.25">
      <c r="A156" s="263"/>
      <c r="B156" s="433" t="s">
        <v>134</v>
      </c>
      <c r="C156" s="434"/>
      <c r="D156" s="435"/>
      <c r="E156" s="264" t="s">
        <v>101</v>
      </c>
      <c r="F156" s="37"/>
      <c r="G156" s="33" t="e">
        <f>H156/F156</f>
        <v>#DIV/0!</v>
      </c>
      <c r="H156" s="33"/>
      <c r="I156" s="33"/>
      <c r="J156" s="33"/>
    </row>
    <row r="157" spans="1:10" s="26" customFormat="1" ht="32.1" customHeight="1" x14ac:dyDescent="0.25">
      <c r="A157" s="263"/>
      <c r="B157" s="433" t="s">
        <v>135</v>
      </c>
      <c r="C157" s="434"/>
      <c r="D157" s="435"/>
      <c r="E157" s="264" t="s">
        <v>99</v>
      </c>
      <c r="F157" s="37"/>
      <c r="G157" s="33" t="e">
        <f>H157/F157</f>
        <v>#DIV/0!</v>
      </c>
      <c r="H157" s="33"/>
      <c r="I157" s="33"/>
      <c r="J157" s="33"/>
    </row>
    <row r="158" spans="1:10" s="26" customFormat="1" ht="17.100000000000001" customHeight="1" x14ac:dyDescent="0.25">
      <c r="A158" s="263"/>
      <c r="B158" s="433"/>
      <c r="C158" s="434"/>
      <c r="D158" s="435"/>
      <c r="E158" s="264" t="s">
        <v>98</v>
      </c>
      <c r="F158" s="37"/>
      <c r="G158" s="33" t="e">
        <f t="shared" ref="G158:G162" si="32">H158/F158</f>
        <v>#DIV/0!</v>
      </c>
      <c r="H158" s="33"/>
      <c r="I158" s="33"/>
      <c r="J158" s="33"/>
    </row>
    <row r="159" spans="1:10" s="26" customFormat="1" ht="17.100000000000001" customHeight="1" x14ac:dyDescent="0.25">
      <c r="A159" s="263"/>
      <c r="B159" s="433"/>
      <c r="C159" s="434"/>
      <c r="D159" s="435"/>
      <c r="E159" s="264"/>
      <c r="F159" s="37"/>
      <c r="G159" s="33" t="e">
        <f t="shared" si="32"/>
        <v>#DIV/0!</v>
      </c>
      <c r="H159" s="33"/>
      <c r="I159" s="33"/>
      <c r="J159" s="33"/>
    </row>
    <row r="160" spans="1:10" s="26" customFormat="1" ht="17.100000000000001" customHeight="1" x14ac:dyDescent="0.25">
      <c r="A160" s="263"/>
      <c r="B160" s="433"/>
      <c r="C160" s="434"/>
      <c r="D160" s="435"/>
      <c r="E160" s="264"/>
      <c r="F160" s="37"/>
      <c r="G160" s="33" t="e">
        <f t="shared" si="32"/>
        <v>#DIV/0!</v>
      </c>
      <c r="H160" s="33"/>
      <c r="I160" s="33"/>
      <c r="J160" s="33"/>
    </row>
    <row r="161" spans="1:10" s="26" customFormat="1" ht="17.100000000000001" customHeight="1" x14ac:dyDescent="0.25">
      <c r="A161" s="263"/>
      <c r="B161" s="433"/>
      <c r="C161" s="434"/>
      <c r="D161" s="435"/>
      <c r="E161" s="264"/>
      <c r="F161" s="37"/>
      <c r="G161" s="33" t="e">
        <f t="shared" si="32"/>
        <v>#DIV/0!</v>
      </c>
      <c r="H161" s="33"/>
      <c r="I161" s="33"/>
      <c r="J161" s="33"/>
    </row>
    <row r="162" spans="1:10" s="26" customFormat="1" ht="17.100000000000001" customHeight="1" x14ac:dyDescent="0.25">
      <c r="A162" s="263"/>
      <c r="B162" s="433"/>
      <c r="C162" s="434"/>
      <c r="D162" s="435"/>
      <c r="E162" s="264"/>
      <c r="F162" s="37"/>
      <c r="G162" s="33" t="e">
        <f t="shared" si="32"/>
        <v>#DIV/0!</v>
      </c>
      <c r="H162" s="33"/>
      <c r="I162" s="33"/>
      <c r="J162" s="33"/>
    </row>
    <row r="163" spans="1:10" s="26" customFormat="1" ht="32.1" customHeight="1" x14ac:dyDescent="0.25">
      <c r="A163" s="263">
        <v>2</v>
      </c>
      <c r="B163" s="433" t="s">
        <v>136</v>
      </c>
      <c r="C163" s="434"/>
      <c r="D163" s="435"/>
      <c r="E163" s="264" t="s">
        <v>96</v>
      </c>
      <c r="F163" s="38"/>
      <c r="G163" s="33" t="e">
        <f>H163/F163</f>
        <v>#DIV/0!</v>
      </c>
      <c r="H163" s="33"/>
      <c r="I163" s="33"/>
      <c r="J163" s="33"/>
    </row>
    <row r="164" spans="1:10" ht="21.95" customHeight="1" x14ac:dyDescent="0.25">
      <c r="A164" s="11">
        <v>3</v>
      </c>
      <c r="B164" s="720" t="s">
        <v>137</v>
      </c>
      <c r="C164" s="721"/>
      <c r="D164" s="722"/>
      <c r="E164" s="12" t="s">
        <v>120</v>
      </c>
      <c r="F164" s="13" t="s">
        <v>120</v>
      </c>
      <c r="G164" s="14" t="s">
        <v>120</v>
      </c>
      <c r="H164" s="15">
        <f>SUM(H165:H170)</f>
        <v>0</v>
      </c>
      <c r="I164" s="15">
        <f t="shared" ref="I164:J164" si="33">SUM(I165:I170)</f>
        <v>0</v>
      </c>
      <c r="J164" s="15">
        <f t="shared" si="33"/>
        <v>0</v>
      </c>
    </row>
    <row r="165" spans="1:10" s="26" customFormat="1" ht="17.100000000000001" customHeight="1" x14ac:dyDescent="0.25">
      <c r="A165" s="263"/>
      <c r="B165" s="433" t="s">
        <v>375</v>
      </c>
      <c r="C165" s="434"/>
      <c r="D165" s="435"/>
      <c r="E165" s="264" t="s">
        <v>99</v>
      </c>
      <c r="F165" s="37"/>
      <c r="G165" s="33" t="e">
        <f>H165/F165</f>
        <v>#DIV/0!</v>
      </c>
      <c r="H165" s="33"/>
      <c r="I165" s="33"/>
      <c r="J165" s="33"/>
    </row>
    <row r="166" spans="1:10" s="26" customFormat="1" ht="17.100000000000001" customHeight="1" x14ac:dyDescent="0.25">
      <c r="A166" s="263"/>
      <c r="B166" s="433"/>
      <c r="C166" s="434"/>
      <c r="D166" s="435"/>
      <c r="E166" s="264"/>
      <c r="F166" s="38"/>
      <c r="G166" s="33" t="e">
        <f t="shared" ref="G166:G168" si="34">H166/F166</f>
        <v>#DIV/0!</v>
      </c>
      <c r="H166" s="33"/>
      <c r="I166" s="33"/>
      <c r="J166" s="33"/>
    </row>
    <row r="167" spans="1:10" s="26" customFormat="1" ht="17.100000000000001" customHeight="1" x14ac:dyDescent="0.25">
      <c r="A167" s="263"/>
      <c r="B167" s="433"/>
      <c r="C167" s="434"/>
      <c r="D167" s="435"/>
      <c r="E167" s="264"/>
      <c r="F167" s="38"/>
      <c r="G167" s="33" t="e">
        <f t="shared" si="34"/>
        <v>#DIV/0!</v>
      </c>
      <c r="H167" s="33"/>
      <c r="I167" s="33"/>
      <c r="J167" s="33"/>
    </row>
    <row r="168" spans="1:10" s="26" customFormat="1" ht="17.100000000000001" customHeight="1" x14ac:dyDescent="0.25">
      <c r="A168" s="263"/>
      <c r="B168" s="433"/>
      <c r="C168" s="434"/>
      <c r="D168" s="435"/>
      <c r="E168" s="264"/>
      <c r="F168" s="38"/>
      <c r="G168" s="33" t="e">
        <f t="shared" si="34"/>
        <v>#DIV/0!</v>
      </c>
      <c r="H168" s="33"/>
      <c r="I168" s="33"/>
      <c r="J168" s="33"/>
    </row>
    <row r="169" spans="1:10" s="26" customFormat="1" ht="17.100000000000001" customHeight="1" x14ac:dyDescent="0.25">
      <c r="A169" s="263"/>
      <c r="B169" s="433"/>
      <c r="C169" s="434"/>
      <c r="D169" s="435"/>
      <c r="E169" s="264" t="s">
        <v>98</v>
      </c>
      <c r="F169" s="38"/>
      <c r="G169" s="33" t="e">
        <f>H169/F169</f>
        <v>#DIV/0!</v>
      </c>
      <c r="H169" s="33"/>
      <c r="I169" s="33"/>
      <c r="J169" s="33"/>
    </row>
    <row r="170" spans="1:10" s="26" customFormat="1" ht="17.100000000000001" customHeight="1" x14ac:dyDescent="0.25">
      <c r="A170" s="263"/>
      <c r="B170" s="433"/>
      <c r="C170" s="434"/>
      <c r="D170" s="435"/>
      <c r="E170" s="264" t="s">
        <v>99</v>
      </c>
      <c r="F170" s="37"/>
      <c r="G170" s="33" t="e">
        <f>H170/F170</f>
        <v>#DIV/0!</v>
      </c>
      <c r="H170" s="33"/>
      <c r="I170" s="33"/>
      <c r="J170" s="33"/>
    </row>
    <row r="171" spans="1:10" s="81" customFormat="1" ht="39" customHeight="1" x14ac:dyDescent="0.25">
      <c r="A171" s="66">
        <v>4</v>
      </c>
      <c r="B171" s="507" t="s">
        <v>138</v>
      </c>
      <c r="C171" s="508"/>
      <c r="D171" s="509"/>
      <c r="E171" s="67" t="s">
        <v>120</v>
      </c>
      <c r="F171" s="68" t="s">
        <v>120</v>
      </c>
      <c r="G171" s="69" t="s">
        <v>120</v>
      </c>
      <c r="H171" s="70">
        <f>SUM(H172:H177)</f>
        <v>0</v>
      </c>
      <c r="I171" s="70">
        <f t="shared" ref="I171:J171" si="35">SUM(I172:I177)</f>
        <v>0</v>
      </c>
      <c r="J171" s="70">
        <f t="shared" si="35"/>
        <v>0</v>
      </c>
    </row>
    <row r="172" spans="1:10" s="52" customFormat="1" ht="17.100000000000001" customHeight="1" x14ac:dyDescent="0.25">
      <c r="A172" s="98"/>
      <c r="B172" s="436" t="s">
        <v>218</v>
      </c>
      <c r="C172" s="437"/>
      <c r="D172" s="461"/>
      <c r="E172" s="50" t="s">
        <v>98</v>
      </c>
      <c r="F172" s="51"/>
      <c r="G172" s="33" t="e">
        <f>H172/F172</f>
        <v>#DIV/0!</v>
      </c>
      <c r="H172" s="33"/>
      <c r="I172" s="33"/>
      <c r="J172" s="33"/>
    </row>
    <row r="173" spans="1:10" s="52" customFormat="1" ht="17.100000000000001" customHeight="1" x14ac:dyDescent="0.25">
      <c r="A173" s="98"/>
      <c r="B173" s="436"/>
      <c r="C173" s="437"/>
      <c r="D173" s="461"/>
      <c r="E173" s="50" t="s">
        <v>99</v>
      </c>
      <c r="F173" s="51"/>
      <c r="G173" s="33" t="e">
        <f t="shared" ref="G173:G191" si="36">H173/F173</f>
        <v>#DIV/0!</v>
      </c>
      <c r="H173" s="33"/>
      <c r="I173" s="33"/>
      <c r="J173" s="33"/>
    </row>
    <row r="174" spans="1:10" s="52" customFormat="1" ht="17.100000000000001" customHeight="1" x14ac:dyDescent="0.25">
      <c r="A174" s="98"/>
      <c r="B174" s="436"/>
      <c r="C174" s="437"/>
      <c r="D174" s="461"/>
      <c r="E174" s="50" t="s">
        <v>99</v>
      </c>
      <c r="F174" s="51"/>
      <c r="G174" s="33" t="e">
        <f t="shared" si="36"/>
        <v>#DIV/0!</v>
      </c>
      <c r="H174" s="33"/>
      <c r="I174" s="33"/>
      <c r="J174" s="33"/>
    </row>
    <row r="175" spans="1:10" s="52" customFormat="1" ht="17.100000000000001" customHeight="1" x14ac:dyDescent="0.25">
      <c r="A175" s="98"/>
      <c r="B175" s="436"/>
      <c r="C175" s="437"/>
      <c r="D175" s="461"/>
      <c r="E175" s="50" t="s">
        <v>99</v>
      </c>
      <c r="F175" s="51"/>
      <c r="G175" s="33" t="e">
        <f t="shared" si="36"/>
        <v>#DIV/0!</v>
      </c>
      <c r="H175" s="33"/>
      <c r="I175" s="33"/>
      <c r="J175" s="33"/>
    </row>
    <row r="176" spans="1:10" s="52" customFormat="1" ht="17.100000000000001" customHeight="1" x14ac:dyDescent="0.25">
      <c r="A176" s="98"/>
      <c r="B176" s="436"/>
      <c r="C176" s="437"/>
      <c r="D176" s="461"/>
      <c r="E176" s="50" t="s">
        <v>99</v>
      </c>
      <c r="F176" s="51"/>
      <c r="G176" s="33" t="e">
        <f t="shared" si="36"/>
        <v>#DIV/0!</v>
      </c>
      <c r="H176" s="33"/>
      <c r="I176" s="33"/>
      <c r="J176" s="33"/>
    </row>
    <row r="177" spans="1:10" s="52" customFormat="1" ht="17.100000000000001" customHeight="1" x14ac:dyDescent="0.25">
      <c r="A177" s="98"/>
      <c r="B177" s="436"/>
      <c r="C177" s="437"/>
      <c r="D177" s="461"/>
      <c r="E177" s="50" t="s">
        <v>99</v>
      </c>
      <c r="F177" s="51"/>
      <c r="G177" s="33" t="e">
        <f>H177/F177</f>
        <v>#DIV/0!</v>
      </c>
      <c r="H177" s="33"/>
      <c r="I177" s="33"/>
      <c r="J177" s="33"/>
    </row>
    <row r="178" spans="1:10" s="342" customFormat="1" ht="36" customHeight="1" x14ac:dyDescent="0.25">
      <c r="A178" s="66">
        <v>5</v>
      </c>
      <c r="B178" s="507" t="s">
        <v>139</v>
      </c>
      <c r="C178" s="508"/>
      <c r="D178" s="509"/>
      <c r="E178" s="67" t="s">
        <v>120</v>
      </c>
      <c r="F178" s="68" t="s">
        <v>120</v>
      </c>
      <c r="G178" s="69" t="s">
        <v>120</v>
      </c>
      <c r="H178" s="70">
        <f>SUM(H179:H184)</f>
        <v>0</v>
      </c>
      <c r="I178" s="70">
        <f>SUM(I179:I184)</f>
        <v>0</v>
      </c>
      <c r="J178" s="70">
        <f t="shared" ref="J178" si="37">SUM(J179:J184)</f>
        <v>0</v>
      </c>
    </row>
    <row r="179" spans="1:10" s="26" customFormat="1" ht="17.100000000000001" customHeight="1" x14ac:dyDescent="0.25">
      <c r="A179" s="263"/>
      <c r="B179" s="433" t="s">
        <v>65</v>
      </c>
      <c r="C179" s="434"/>
      <c r="D179" s="435"/>
      <c r="E179" s="264" t="s">
        <v>98</v>
      </c>
      <c r="F179" s="37"/>
      <c r="G179" s="33" t="e">
        <f t="shared" ref="G179:G181" si="38">H179/F179</f>
        <v>#DIV/0!</v>
      </c>
      <c r="H179" s="33"/>
      <c r="I179" s="33"/>
      <c r="J179" s="33"/>
    </row>
    <row r="180" spans="1:10" s="26" customFormat="1" ht="17.100000000000001" customHeight="1" x14ac:dyDescent="0.25">
      <c r="A180" s="263"/>
      <c r="B180" s="433" t="s">
        <v>213</v>
      </c>
      <c r="C180" s="434"/>
      <c r="D180" s="435"/>
      <c r="E180" s="264" t="s">
        <v>98</v>
      </c>
      <c r="F180" s="37"/>
      <c r="G180" s="33" t="e">
        <f t="shared" si="38"/>
        <v>#DIV/0!</v>
      </c>
      <c r="H180" s="33"/>
      <c r="I180" s="33"/>
      <c r="J180" s="33"/>
    </row>
    <row r="181" spans="1:10" s="26" customFormat="1" ht="17.100000000000001" customHeight="1" x14ac:dyDescent="0.25">
      <c r="A181" s="263"/>
      <c r="B181" s="433" t="s">
        <v>376</v>
      </c>
      <c r="C181" s="434"/>
      <c r="D181" s="435"/>
      <c r="E181" s="264" t="s">
        <v>98</v>
      </c>
      <c r="F181" s="37"/>
      <c r="G181" s="33" t="e">
        <f t="shared" si="38"/>
        <v>#DIV/0!</v>
      </c>
      <c r="H181" s="33"/>
      <c r="I181" s="33"/>
      <c r="J181" s="33"/>
    </row>
    <row r="182" spans="1:10" s="26" customFormat="1" ht="17.100000000000001" customHeight="1" x14ac:dyDescent="0.25">
      <c r="A182" s="263"/>
      <c r="B182" s="433"/>
      <c r="C182" s="434"/>
      <c r="D182" s="435"/>
      <c r="E182" s="264"/>
      <c r="F182" s="37"/>
      <c r="G182" s="33" t="e">
        <f t="shared" si="36"/>
        <v>#DIV/0!</v>
      </c>
      <c r="H182" s="33"/>
      <c r="I182" s="33"/>
      <c r="J182" s="33"/>
    </row>
    <row r="183" spans="1:10" s="26" customFormat="1" ht="17.100000000000001" customHeight="1" x14ac:dyDescent="0.25">
      <c r="A183" s="263"/>
      <c r="B183" s="433"/>
      <c r="C183" s="434"/>
      <c r="D183" s="435"/>
      <c r="E183" s="264" t="s">
        <v>99</v>
      </c>
      <c r="F183" s="37"/>
      <c r="G183" s="33" t="e">
        <f t="shared" si="36"/>
        <v>#DIV/0!</v>
      </c>
      <c r="H183" s="33"/>
      <c r="I183" s="33"/>
      <c r="J183" s="33"/>
    </row>
    <row r="184" spans="1:10" s="26" customFormat="1" ht="17.100000000000001" customHeight="1" x14ac:dyDescent="0.25">
      <c r="A184" s="263"/>
      <c r="B184" s="433"/>
      <c r="C184" s="434"/>
      <c r="D184" s="435"/>
      <c r="E184" s="264" t="s">
        <v>98</v>
      </c>
      <c r="F184" s="37"/>
      <c r="G184" s="33" t="e">
        <f t="shared" si="36"/>
        <v>#DIV/0!</v>
      </c>
      <c r="H184" s="33"/>
      <c r="I184" s="33"/>
      <c r="J184" s="33"/>
    </row>
    <row r="185" spans="1:10" s="81" customFormat="1" ht="17.100000000000001" customHeight="1" x14ac:dyDescent="0.25">
      <c r="A185" s="367">
        <v>6</v>
      </c>
      <c r="B185" s="455" t="s">
        <v>481</v>
      </c>
      <c r="C185" s="456"/>
      <c r="D185" s="457"/>
      <c r="E185" s="67" t="s">
        <v>120</v>
      </c>
      <c r="F185" s="68" t="s">
        <v>120</v>
      </c>
      <c r="G185" s="69" t="s">
        <v>120</v>
      </c>
      <c r="H185" s="70">
        <f>SUM(H186:H191)</f>
        <v>0</v>
      </c>
      <c r="I185" s="70">
        <f t="shared" ref="I185:J185" si="39">SUM(I186:I191)</f>
        <v>0</v>
      </c>
      <c r="J185" s="70">
        <f t="shared" si="39"/>
        <v>0</v>
      </c>
    </row>
    <row r="186" spans="1:10" s="26" customFormat="1" ht="17.100000000000001" customHeight="1" x14ac:dyDescent="0.25">
      <c r="A186" s="263"/>
      <c r="B186" s="433" t="s">
        <v>209</v>
      </c>
      <c r="C186" s="434"/>
      <c r="D186" s="435"/>
      <c r="E186" s="264" t="s">
        <v>99</v>
      </c>
      <c r="F186" s="37"/>
      <c r="G186" s="33" t="e">
        <f t="shared" si="36"/>
        <v>#DIV/0!</v>
      </c>
      <c r="H186" s="33"/>
      <c r="I186" s="33"/>
      <c r="J186" s="33"/>
    </row>
    <row r="187" spans="1:10" s="26" customFormat="1" ht="17.100000000000001" customHeight="1" x14ac:dyDescent="0.25">
      <c r="A187" s="263"/>
      <c r="B187" s="528" t="s">
        <v>199</v>
      </c>
      <c r="C187" s="529"/>
      <c r="D187" s="530"/>
      <c r="E187" s="264" t="s">
        <v>98</v>
      </c>
      <c r="F187" s="37"/>
      <c r="G187" s="33" t="e">
        <f t="shared" si="36"/>
        <v>#DIV/0!</v>
      </c>
      <c r="H187" s="33"/>
      <c r="I187" s="33"/>
      <c r="J187" s="33"/>
    </row>
    <row r="188" spans="1:10" s="26" customFormat="1" ht="17.100000000000001" customHeight="1" x14ac:dyDescent="0.25">
      <c r="A188" s="263"/>
      <c r="B188" s="433"/>
      <c r="C188" s="434"/>
      <c r="D188" s="435"/>
      <c r="E188" s="264"/>
      <c r="F188" s="37"/>
      <c r="G188" s="33" t="e">
        <f t="shared" si="36"/>
        <v>#DIV/0!</v>
      </c>
      <c r="H188" s="33"/>
      <c r="I188" s="33"/>
      <c r="J188" s="33"/>
    </row>
    <row r="189" spans="1:10" s="26" customFormat="1" ht="17.100000000000001" customHeight="1" x14ac:dyDescent="0.25">
      <c r="A189" s="263"/>
      <c r="B189" s="433"/>
      <c r="C189" s="434"/>
      <c r="D189" s="435"/>
      <c r="E189" s="264"/>
      <c r="F189" s="37"/>
      <c r="G189" s="33" t="e">
        <f t="shared" si="36"/>
        <v>#DIV/0!</v>
      </c>
      <c r="H189" s="33"/>
      <c r="I189" s="33"/>
      <c r="J189" s="33"/>
    </row>
    <row r="190" spans="1:10" s="26" customFormat="1" ht="17.100000000000001" customHeight="1" x14ac:dyDescent="0.25">
      <c r="A190" s="263"/>
      <c r="B190" s="433"/>
      <c r="C190" s="434"/>
      <c r="D190" s="435"/>
      <c r="E190" s="264"/>
      <c r="F190" s="37"/>
      <c r="G190" s="33" t="e">
        <f t="shared" si="36"/>
        <v>#DIV/0!</v>
      </c>
      <c r="H190" s="33"/>
      <c r="I190" s="33"/>
      <c r="J190" s="33"/>
    </row>
    <row r="191" spans="1:10" s="26" customFormat="1" ht="17.100000000000001" customHeight="1" x14ac:dyDescent="0.25">
      <c r="A191" s="263"/>
      <c r="B191" s="504"/>
      <c r="C191" s="505"/>
      <c r="D191" s="506"/>
      <c r="E191" s="264"/>
      <c r="F191" s="37"/>
      <c r="G191" s="33" t="e">
        <f t="shared" si="36"/>
        <v>#DIV/0!</v>
      </c>
      <c r="H191" s="33"/>
      <c r="I191" s="33"/>
      <c r="J191" s="33"/>
    </row>
    <row r="192" spans="1:10" s="81" customFormat="1" ht="21.95" customHeight="1" x14ac:dyDescent="0.25">
      <c r="A192" s="486" t="s">
        <v>66</v>
      </c>
      <c r="B192" s="487"/>
      <c r="C192" s="487"/>
      <c r="D192" s="487"/>
      <c r="E192" s="487"/>
      <c r="F192" s="487"/>
      <c r="G192" s="488"/>
      <c r="H192" s="65">
        <f>H149+H164+H171+H178+H185</f>
        <v>0</v>
      </c>
      <c r="I192" s="65">
        <f t="shared" ref="I192:J192" si="40">I149+I164+I171+I178+I185</f>
        <v>0</v>
      </c>
      <c r="J192" s="65">
        <f t="shared" si="40"/>
        <v>0</v>
      </c>
    </row>
    <row r="193" spans="1:12" s="81" customFormat="1" x14ac:dyDescent="0.25"/>
    <row r="194" spans="1:12" s="81" customFormat="1" ht="21.95" customHeight="1" x14ac:dyDescent="0.25">
      <c r="B194" s="471" t="s">
        <v>142</v>
      </c>
      <c r="C194" s="471"/>
      <c r="D194" s="471"/>
      <c r="E194" s="471"/>
      <c r="F194" s="471"/>
      <c r="G194" s="471"/>
      <c r="H194" s="471"/>
      <c r="I194" s="471"/>
      <c r="J194" s="471"/>
    </row>
    <row r="195" spans="1:12" s="81" customFormat="1" ht="23.1" customHeight="1" x14ac:dyDescent="0.25">
      <c r="A195" s="472" t="s">
        <v>108</v>
      </c>
      <c r="B195" s="474" t="s">
        <v>81</v>
      </c>
      <c r="C195" s="475"/>
      <c r="D195" s="476"/>
      <c r="E195" s="480" t="s">
        <v>86</v>
      </c>
      <c r="F195" s="481" t="s">
        <v>35</v>
      </c>
      <c r="G195" s="482" t="s">
        <v>114</v>
      </c>
      <c r="H195" s="483" t="s">
        <v>106</v>
      </c>
      <c r="I195" s="483"/>
      <c r="J195" s="483"/>
    </row>
    <row r="196" spans="1:12" s="81" customFormat="1" ht="23.1" customHeight="1" x14ac:dyDescent="0.25">
      <c r="A196" s="473"/>
      <c r="B196" s="477"/>
      <c r="C196" s="478"/>
      <c r="D196" s="479"/>
      <c r="E196" s="480"/>
      <c r="F196" s="481"/>
      <c r="G196" s="482"/>
      <c r="H196" s="79">
        <f>H14</f>
        <v>2020</v>
      </c>
      <c r="I196" s="79">
        <f t="shared" ref="I196:J196" si="41">I14</f>
        <v>2021</v>
      </c>
      <c r="J196" s="79">
        <f t="shared" si="41"/>
        <v>2022</v>
      </c>
    </row>
    <row r="197" spans="1:12" s="81" customFormat="1" ht="15.95" customHeight="1" x14ac:dyDescent="0.25">
      <c r="A197" s="338">
        <v>1</v>
      </c>
      <c r="B197" s="465">
        <v>2</v>
      </c>
      <c r="C197" s="465"/>
      <c r="D197" s="465"/>
      <c r="E197" s="339">
        <v>3</v>
      </c>
      <c r="F197" s="339">
        <v>4</v>
      </c>
      <c r="G197" s="339">
        <v>5</v>
      </c>
      <c r="H197" s="340">
        <v>6</v>
      </c>
      <c r="I197" s="340">
        <v>7</v>
      </c>
      <c r="J197" s="340">
        <v>8</v>
      </c>
    </row>
    <row r="198" spans="1:12" s="26" customFormat="1" ht="17.100000000000001" customHeight="1" x14ac:dyDescent="0.25">
      <c r="A198" s="53"/>
      <c r="B198" s="433" t="s">
        <v>143</v>
      </c>
      <c r="C198" s="434"/>
      <c r="D198" s="435"/>
      <c r="E198" s="50" t="s">
        <v>99</v>
      </c>
      <c r="F198" s="54"/>
      <c r="G198" s="33" t="e">
        <f t="shared" ref="G198:G211" si="42">H198/F198</f>
        <v>#DIV/0!</v>
      </c>
      <c r="H198" s="33"/>
      <c r="I198" s="33"/>
      <c r="J198" s="33"/>
    </row>
    <row r="199" spans="1:12" s="26" customFormat="1" ht="17.100000000000001" customHeight="1" x14ac:dyDescent="0.25">
      <c r="A199" s="53"/>
      <c r="B199" s="433" t="s">
        <v>144</v>
      </c>
      <c r="C199" s="434"/>
      <c r="D199" s="435"/>
      <c r="E199" s="50" t="s">
        <v>98</v>
      </c>
      <c r="F199" s="54"/>
      <c r="G199" s="33" t="e">
        <f t="shared" si="42"/>
        <v>#DIV/0!</v>
      </c>
      <c r="H199" s="33"/>
      <c r="I199" s="33"/>
      <c r="J199" s="33"/>
    </row>
    <row r="200" spans="1:12" s="26" customFormat="1" ht="17.100000000000001" customHeight="1" x14ac:dyDescent="0.25">
      <c r="A200" s="53"/>
      <c r="B200" s="642" t="s">
        <v>188</v>
      </c>
      <c r="C200" s="643"/>
      <c r="D200" s="644"/>
      <c r="E200" s="50" t="s">
        <v>98</v>
      </c>
      <c r="F200" s="54"/>
      <c r="G200" s="33" t="e">
        <f t="shared" si="42"/>
        <v>#DIV/0!</v>
      </c>
      <c r="H200" s="33"/>
      <c r="I200" s="33"/>
      <c r="J200" s="33"/>
    </row>
    <row r="201" spans="1:12" s="26" customFormat="1" ht="17.100000000000001" customHeight="1" x14ac:dyDescent="0.25">
      <c r="A201" s="53"/>
      <c r="B201" s="697" t="s">
        <v>191</v>
      </c>
      <c r="C201" s="697"/>
      <c r="D201" s="697"/>
      <c r="E201" s="50" t="s">
        <v>98</v>
      </c>
      <c r="F201" s="54"/>
      <c r="G201" s="33" t="e">
        <f t="shared" si="42"/>
        <v>#DIV/0!</v>
      </c>
      <c r="H201" s="33"/>
      <c r="I201" s="33"/>
      <c r="J201" s="33"/>
    </row>
    <row r="202" spans="1:12" s="26" customFormat="1" ht="17.100000000000001" customHeight="1" x14ac:dyDescent="0.25">
      <c r="A202" s="53"/>
      <c r="B202" s="497" t="s">
        <v>204</v>
      </c>
      <c r="C202" s="498"/>
      <c r="D202" s="499"/>
      <c r="E202" s="50" t="s">
        <v>98</v>
      </c>
      <c r="F202" s="54"/>
      <c r="G202" s="33" t="e">
        <f>H202/F202</f>
        <v>#DIV/0!</v>
      </c>
      <c r="H202" s="33"/>
      <c r="I202" s="33"/>
      <c r="J202" s="33"/>
    </row>
    <row r="203" spans="1:12" s="26" customFormat="1" ht="17.100000000000001" customHeight="1" x14ac:dyDescent="0.25">
      <c r="A203" s="53"/>
      <c r="B203" s="433" t="s">
        <v>145</v>
      </c>
      <c r="C203" s="434"/>
      <c r="D203" s="435"/>
      <c r="E203" s="50" t="s">
        <v>101</v>
      </c>
      <c r="F203" s="37"/>
      <c r="G203" s="33" t="e">
        <f t="shared" si="42"/>
        <v>#DIV/0!</v>
      </c>
      <c r="H203" s="33"/>
      <c r="I203" s="33"/>
      <c r="J203" s="33"/>
    </row>
    <row r="204" spans="1:12" s="26" customFormat="1" ht="17.100000000000001" customHeight="1" x14ac:dyDescent="0.25">
      <c r="A204" s="99"/>
      <c r="B204" s="433" t="s">
        <v>67</v>
      </c>
      <c r="C204" s="434"/>
      <c r="D204" s="435"/>
      <c r="E204" s="50" t="s">
        <v>97</v>
      </c>
      <c r="F204" s="37"/>
      <c r="G204" s="33" t="e">
        <f t="shared" si="42"/>
        <v>#DIV/0!</v>
      </c>
      <c r="H204" s="33"/>
      <c r="I204" s="33"/>
      <c r="J204" s="33"/>
    </row>
    <row r="205" spans="1:12" s="26" customFormat="1" ht="33" customHeight="1" x14ac:dyDescent="0.25">
      <c r="A205" s="99"/>
      <c r="B205" s="636" t="s">
        <v>208</v>
      </c>
      <c r="C205" s="636"/>
      <c r="D205" s="636"/>
      <c r="E205" s="50" t="s">
        <v>98</v>
      </c>
      <c r="F205" s="37"/>
      <c r="G205" s="33" t="e">
        <f t="shared" si="42"/>
        <v>#DIV/0!</v>
      </c>
      <c r="H205" s="33"/>
      <c r="I205" s="33"/>
      <c r="J205" s="33"/>
      <c r="K205" s="248"/>
      <c r="L205" s="248"/>
    </row>
    <row r="206" spans="1:12" s="26" customFormat="1" ht="17.100000000000001" customHeight="1" x14ac:dyDescent="0.25">
      <c r="A206" s="99"/>
      <c r="B206" s="696"/>
      <c r="C206" s="696"/>
      <c r="D206" s="696"/>
      <c r="E206" s="50"/>
      <c r="F206" s="37"/>
      <c r="G206" s="33" t="e">
        <f t="shared" si="42"/>
        <v>#DIV/0!</v>
      </c>
      <c r="H206" s="33"/>
      <c r="I206" s="33"/>
      <c r="J206" s="33"/>
    </row>
    <row r="207" spans="1:12" s="26" customFormat="1" ht="17.100000000000001" customHeight="1" x14ac:dyDescent="0.25">
      <c r="A207" s="99"/>
      <c r="B207" s="496"/>
      <c r="C207" s="496"/>
      <c r="D207" s="496"/>
      <c r="E207" s="50"/>
      <c r="F207" s="37"/>
      <c r="G207" s="33" t="e">
        <f t="shared" si="42"/>
        <v>#DIV/0!</v>
      </c>
      <c r="H207" s="33"/>
      <c r="I207" s="33"/>
      <c r="J207" s="33"/>
    </row>
    <row r="208" spans="1:12" s="26" customFormat="1" ht="17.100000000000001" customHeight="1" x14ac:dyDescent="0.25">
      <c r="A208" s="99"/>
      <c r="B208" s="495"/>
      <c r="C208" s="495"/>
      <c r="D208" s="495"/>
      <c r="E208" s="50"/>
      <c r="F208" s="37"/>
      <c r="G208" s="33" t="e">
        <f t="shared" si="42"/>
        <v>#DIV/0!</v>
      </c>
      <c r="H208" s="33"/>
      <c r="I208" s="33"/>
      <c r="J208" s="33"/>
    </row>
    <row r="209" spans="1:10" s="26" customFormat="1" ht="17.100000000000001" customHeight="1" x14ac:dyDescent="0.25">
      <c r="A209" s="99"/>
      <c r="B209" s="433"/>
      <c r="C209" s="434"/>
      <c r="D209" s="435"/>
      <c r="E209" s="50"/>
      <c r="F209" s="37"/>
      <c r="G209" s="33" t="e">
        <f t="shared" si="42"/>
        <v>#DIV/0!</v>
      </c>
      <c r="H209" s="33"/>
      <c r="I209" s="33"/>
      <c r="J209" s="33"/>
    </row>
    <row r="210" spans="1:10" s="26" customFormat="1" ht="17.100000000000001" customHeight="1" x14ac:dyDescent="0.25">
      <c r="A210" s="99"/>
      <c r="B210" s="433"/>
      <c r="C210" s="434"/>
      <c r="D210" s="435"/>
      <c r="E210" s="50"/>
      <c r="F210" s="37"/>
      <c r="G210" s="33" t="e">
        <f t="shared" si="42"/>
        <v>#DIV/0!</v>
      </c>
      <c r="H210" s="33"/>
      <c r="I210" s="33"/>
      <c r="J210" s="33"/>
    </row>
    <row r="211" spans="1:10" s="26" customFormat="1" ht="17.100000000000001" customHeight="1" x14ac:dyDescent="0.25">
      <c r="A211" s="99"/>
      <c r="B211" s="433"/>
      <c r="C211" s="434"/>
      <c r="D211" s="435"/>
      <c r="E211" s="50"/>
      <c r="F211" s="37"/>
      <c r="G211" s="33" t="e">
        <f t="shared" si="42"/>
        <v>#DIV/0!</v>
      </c>
      <c r="H211" s="33"/>
      <c r="I211" s="33"/>
      <c r="J211" s="33"/>
    </row>
    <row r="212" spans="1:10" s="81" customFormat="1" ht="21.95" customHeight="1" x14ac:dyDescent="0.25">
      <c r="A212" s="486" t="s">
        <v>68</v>
      </c>
      <c r="B212" s="487"/>
      <c r="C212" s="487"/>
      <c r="D212" s="487"/>
      <c r="E212" s="487"/>
      <c r="F212" s="487"/>
      <c r="G212" s="488"/>
      <c r="H212" s="65">
        <f>SUM(H198:H211)</f>
        <v>0</v>
      </c>
      <c r="I212" s="65">
        <f t="shared" ref="I212:J212" si="43">SUM(I198:I211)</f>
        <v>0</v>
      </c>
      <c r="J212" s="65">
        <f t="shared" si="43"/>
        <v>0</v>
      </c>
    </row>
    <row r="213" spans="1:10" s="81" customFormat="1" x14ac:dyDescent="0.25"/>
    <row r="214" spans="1:10" s="81" customFormat="1" ht="21.95" customHeight="1" x14ac:dyDescent="0.25">
      <c r="B214" s="471" t="s">
        <v>146</v>
      </c>
      <c r="C214" s="471"/>
      <c r="D214" s="471"/>
      <c r="E214" s="471"/>
      <c r="F214" s="471"/>
      <c r="G214" s="471"/>
      <c r="H214" s="471"/>
      <c r="I214" s="471"/>
      <c r="J214" s="471"/>
    </row>
    <row r="215" spans="1:10" s="81" customFormat="1" ht="23.1" customHeight="1" x14ac:dyDescent="0.25">
      <c r="A215" s="472" t="s">
        <v>108</v>
      </c>
      <c r="B215" s="474" t="s">
        <v>81</v>
      </c>
      <c r="C215" s="475"/>
      <c r="D215" s="476"/>
      <c r="E215" s="480" t="s">
        <v>86</v>
      </c>
      <c r="F215" s="481" t="s">
        <v>35</v>
      </c>
      <c r="G215" s="482" t="s">
        <v>114</v>
      </c>
      <c r="H215" s="483" t="s">
        <v>106</v>
      </c>
      <c r="I215" s="483"/>
      <c r="J215" s="483"/>
    </row>
    <row r="216" spans="1:10" s="81" customFormat="1" ht="23.1" customHeight="1" x14ac:dyDescent="0.25">
      <c r="A216" s="473"/>
      <c r="B216" s="477"/>
      <c r="C216" s="478"/>
      <c r="D216" s="479"/>
      <c r="E216" s="480"/>
      <c r="F216" s="481"/>
      <c r="G216" s="482"/>
      <c r="H216" s="79">
        <f>H14</f>
        <v>2020</v>
      </c>
      <c r="I216" s="79">
        <f t="shared" ref="I216:J216" si="44">I14</f>
        <v>2021</v>
      </c>
      <c r="J216" s="79">
        <f t="shared" si="44"/>
        <v>2022</v>
      </c>
    </row>
    <row r="217" spans="1:10" s="81" customFormat="1" ht="15.95" customHeight="1" x14ac:dyDescent="0.25">
      <c r="A217" s="338">
        <v>1</v>
      </c>
      <c r="B217" s="465">
        <v>2</v>
      </c>
      <c r="C217" s="465"/>
      <c r="D217" s="465"/>
      <c r="E217" s="339">
        <v>3</v>
      </c>
      <c r="F217" s="339">
        <v>4</v>
      </c>
      <c r="G217" s="339">
        <v>5</v>
      </c>
      <c r="H217" s="340">
        <v>6</v>
      </c>
      <c r="I217" s="340">
        <v>7</v>
      </c>
      <c r="J217" s="340">
        <v>8</v>
      </c>
    </row>
    <row r="218" spans="1:10" ht="17.100000000000001" customHeight="1" x14ac:dyDescent="0.25">
      <c r="A218" s="16">
        <v>1</v>
      </c>
      <c r="B218" s="698" t="s">
        <v>147</v>
      </c>
      <c r="C218" s="699"/>
      <c r="D218" s="700"/>
      <c r="E218" s="12" t="s">
        <v>120</v>
      </c>
      <c r="F218" s="13" t="s">
        <v>120</v>
      </c>
      <c r="G218" s="14" t="s">
        <v>120</v>
      </c>
      <c r="H218" s="14" t="s">
        <v>120</v>
      </c>
      <c r="I218" s="14" t="s">
        <v>120</v>
      </c>
      <c r="J218" s="14" t="s">
        <v>120</v>
      </c>
    </row>
    <row r="219" spans="1:10" s="26" customFormat="1" ht="17.100000000000001" customHeight="1" x14ac:dyDescent="0.25">
      <c r="A219" s="53"/>
      <c r="B219" s="433"/>
      <c r="C219" s="434"/>
      <c r="D219" s="435"/>
      <c r="E219" s="50" t="s">
        <v>99</v>
      </c>
      <c r="F219" s="54"/>
      <c r="G219" s="33" t="e">
        <f t="shared" ref="G219:G224" si="45">H219/F219</f>
        <v>#DIV/0!</v>
      </c>
      <c r="H219" s="33"/>
      <c r="I219" s="33"/>
      <c r="J219" s="33"/>
    </row>
    <row r="220" spans="1:10" s="26" customFormat="1" ht="17.100000000000001" customHeight="1" x14ac:dyDescent="0.25">
      <c r="A220" s="53"/>
      <c r="B220" s="433"/>
      <c r="C220" s="434"/>
      <c r="D220" s="435"/>
      <c r="E220" s="50"/>
      <c r="F220" s="54"/>
      <c r="G220" s="33" t="e">
        <f t="shared" si="45"/>
        <v>#DIV/0!</v>
      </c>
      <c r="H220" s="33"/>
      <c r="I220" s="33"/>
      <c r="J220" s="33"/>
    </row>
    <row r="221" spans="1:10" s="26" customFormat="1" ht="17.100000000000001" customHeight="1" x14ac:dyDescent="0.25">
      <c r="A221" s="53">
        <v>2</v>
      </c>
      <c r="B221" s="433" t="s">
        <v>69</v>
      </c>
      <c r="C221" s="434"/>
      <c r="D221" s="435"/>
      <c r="E221" s="50"/>
      <c r="F221" s="54"/>
      <c r="G221" s="33" t="e">
        <f t="shared" si="45"/>
        <v>#DIV/0!</v>
      </c>
      <c r="H221" s="33"/>
      <c r="I221" s="33"/>
      <c r="J221" s="33"/>
    </row>
    <row r="222" spans="1:10" s="26" customFormat="1" ht="17.100000000000001" customHeight="1" x14ac:dyDescent="0.25">
      <c r="A222" s="53"/>
      <c r="B222" s="433"/>
      <c r="C222" s="434"/>
      <c r="D222" s="435"/>
      <c r="E222" s="50"/>
      <c r="F222" s="54"/>
      <c r="G222" s="33" t="e">
        <f>H222/F222</f>
        <v>#DIV/0!</v>
      </c>
      <c r="H222" s="33"/>
      <c r="I222" s="33"/>
      <c r="J222" s="33"/>
    </row>
    <row r="223" spans="1:10" s="26" customFormat="1" ht="17.100000000000001" customHeight="1" x14ac:dyDescent="0.25">
      <c r="A223" s="53">
        <v>3</v>
      </c>
      <c r="B223" s="433" t="s">
        <v>70</v>
      </c>
      <c r="C223" s="434"/>
      <c r="D223" s="435"/>
      <c r="E223" s="50"/>
      <c r="F223" s="37"/>
      <c r="G223" s="33" t="e">
        <f t="shared" si="45"/>
        <v>#DIV/0!</v>
      </c>
      <c r="H223" s="33"/>
      <c r="I223" s="33"/>
      <c r="J223" s="33"/>
    </row>
    <row r="224" spans="1:10" s="26" customFormat="1" ht="17.100000000000001" customHeight="1" x14ac:dyDescent="0.25">
      <c r="A224" s="53">
        <v>4</v>
      </c>
      <c r="B224" s="495" t="s">
        <v>71</v>
      </c>
      <c r="C224" s="495"/>
      <c r="D224" s="495"/>
      <c r="E224" s="50"/>
      <c r="F224" s="37"/>
      <c r="G224" s="33" t="e">
        <f t="shared" si="45"/>
        <v>#DIV/0!</v>
      </c>
      <c r="H224" s="33"/>
      <c r="I224" s="33"/>
      <c r="J224" s="33"/>
    </row>
    <row r="225" spans="1:10" s="81" customFormat="1" ht="21.95" customHeight="1" x14ac:dyDescent="0.25">
      <c r="A225" s="486" t="s">
        <v>72</v>
      </c>
      <c r="B225" s="487"/>
      <c r="C225" s="487"/>
      <c r="D225" s="487"/>
      <c r="E225" s="487"/>
      <c r="F225" s="487"/>
      <c r="G225" s="488"/>
      <c r="H225" s="65">
        <f>SUM(H219:H224)</f>
        <v>0</v>
      </c>
      <c r="I225" s="65">
        <f t="shared" ref="I225:J225" si="46">SUM(I219:I224)</f>
        <v>0</v>
      </c>
      <c r="J225" s="65">
        <f t="shared" si="46"/>
        <v>0</v>
      </c>
    </row>
    <row r="226" spans="1:10" s="81" customFormat="1" x14ac:dyDescent="0.25"/>
    <row r="227" spans="1:10" s="81" customFormat="1" ht="21.95" customHeight="1" x14ac:dyDescent="0.25">
      <c r="B227" s="471" t="s">
        <v>152</v>
      </c>
      <c r="C227" s="471"/>
      <c r="D227" s="471"/>
      <c r="E227" s="471"/>
      <c r="F227" s="471"/>
      <c r="G227" s="471"/>
      <c r="H227" s="471"/>
      <c r="I227" s="471"/>
      <c r="J227" s="471"/>
    </row>
    <row r="228" spans="1:10" s="81" customFormat="1" ht="23.1" customHeight="1" x14ac:dyDescent="0.25">
      <c r="A228" s="472" t="s">
        <v>108</v>
      </c>
      <c r="B228" s="474" t="s">
        <v>81</v>
      </c>
      <c r="C228" s="475"/>
      <c r="D228" s="476"/>
      <c r="E228" s="480" t="s">
        <v>86</v>
      </c>
      <c r="F228" s="481" t="s">
        <v>35</v>
      </c>
      <c r="G228" s="482" t="s">
        <v>114</v>
      </c>
      <c r="H228" s="483" t="s">
        <v>106</v>
      </c>
      <c r="I228" s="483"/>
      <c r="J228" s="483"/>
    </row>
    <row r="229" spans="1:10" s="81" customFormat="1" ht="23.1" customHeight="1" x14ac:dyDescent="0.25">
      <c r="A229" s="473"/>
      <c r="B229" s="477"/>
      <c r="C229" s="478"/>
      <c r="D229" s="479"/>
      <c r="E229" s="480"/>
      <c r="F229" s="481"/>
      <c r="G229" s="482"/>
      <c r="H229" s="79">
        <f>H14</f>
        <v>2020</v>
      </c>
      <c r="I229" s="79">
        <f t="shared" ref="I229:J229" si="47">I14</f>
        <v>2021</v>
      </c>
      <c r="J229" s="79">
        <f t="shared" si="47"/>
        <v>2022</v>
      </c>
    </row>
    <row r="230" spans="1:10" s="81" customFormat="1" ht="15.95" customHeight="1" x14ac:dyDescent="0.25">
      <c r="A230" s="338">
        <v>1</v>
      </c>
      <c r="B230" s="465">
        <v>2</v>
      </c>
      <c r="C230" s="465"/>
      <c r="D230" s="465"/>
      <c r="E230" s="339">
        <v>3</v>
      </c>
      <c r="F230" s="339">
        <v>4</v>
      </c>
      <c r="G230" s="339">
        <v>5</v>
      </c>
      <c r="H230" s="340">
        <v>6</v>
      </c>
      <c r="I230" s="340">
        <v>7</v>
      </c>
      <c r="J230" s="340">
        <v>8</v>
      </c>
    </row>
    <row r="231" spans="1:10" s="350" customFormat="1" ht="17.100000000000001" customHeight="1" x14ac:dyDescent="0.25">
      <c r="A231" s="346">
        <v>1</v>
      </c>
      <c r="B231" s="466" t="s">
        <v>149</v>
      </c>
      <c r="C231" s="467"/>
      <c r="D231" s="468"/>
      <c r="E231" s="347" t="s">
        <v>120</v>
      </c>
      <c r="F231" s="348" t="s">
        <v>120</v>
      </c>
      <c r="G231" s="349" t="s">
        <v>120</v>
      </c>
      <c r="H231" s="243">
        <f>SUM(H232:H235)</f>
        <v>0</v>
      </c>
      <c r="I231" s="243">
        <f t="shared" ref="I231:J231" si="48">SUM(I232:I235)</f>
        <v>0</v>
      </c>
      <c r="J231" s="243">
        <f t="shared" si="48"/>
        <v>0</v>
      </c>
    </row>
    <row r="232" spans="1:10" s="26" customFormat="1" ht="17.100000000000001" customHeight="1" x14ac:dyDescent="0.25">
      <c r="A232" s="53"/>
      <c r="B232" s="433" t="s">
        <v>377</v>
      </c>
      <c r="C232" s="434"/>
      <c r="D232" s="435"/>
      <c r="E232" s="50" t="s">
        <v>99</v>
      </c>
      <c r="F232" s="54"/>
      <c r="G232" s="33" t="e">
        <f t="shared" ref="G232" si="49">H232/F232</f>
        <v>#DIV/0!</v>
      </c>
      <c r="H232" s="33"/>
      <c r="I232" s="33"/>
      <c r="J232" s="33"/>
    </row>
    <row r="233" spans="1:10" s="26" customFormat="1" ht="17.100000000000001" customHeight="1" x14ac:dyDescent="0.25">
      <c r="A233" s="53"/>
      <c r="B233" s="433"/>
      <c r="C233" s="434"/>
      <c r="D233" s="435"/>
      <c r="E233" s="50" t="s">
        <v>99</v>
      </c>
      <c r="F233" s="54"/>
      <c r="G233" s="33" t="e">
        <f t="shared" ref="G233:G263" si="50">H233/F233</f>
        <v>#DIV/0!</v>
      </c>
      <c r="H233" s="33"/>
      <c r="I233" s="33"/>
      <c r="J233" s="33"/>
    </row>
    <row r="234" spans="1:10" s="26" customFormat="1" ht="17.100000000000001" customHeight="1" x14ac:dyDescent="0.25">
      <c r="A234" s="53"/>
      <c r="B234" s="433"/>
      <c r="C234" s="434"/>
      <c r="D234" s="435"/>
      <c r="E234" s="50" t="s">
        <v>99</v>
      </c>
      <c r="F234" s="54"/>
      <c r="G234" s="33" t="e">
        <f t="shared" si="50"/>
        <v>#DIV/0!</v>
      </c>
      <c r="H234" s="33"/>
      <c r="I234" s="33"/>
      <c r="J234" s="33"/>
    </row>
    <row r="235" spans="1:10" s="26" customFormat="1" ht="17.100000000000001" customHeight="1" x14ac:dyDescent="0.25">
      <c r="A235" s="53"/>
      <c r="B235" s="433"/>
      <c r="C235" s="434"/>
      <c r="D235" s="435"/>
      <c r="E235" s="50" t="s">
        <v>99</v>
      </c>
      <c r="F235" s="54"/>
      <c r="G235" s="33" t="e">
        <f>H235/F235</f>
        <v>#DIV/0!</v>
      </c>
      <c r="H235" s="33"/>
      <c r="I235" s="33"/>
      <c r="J235" s="33"/>
    </row>
    <row r="236" spans="1:10" s="350" customFormat="1" ht="17.100000000000001" customHeight="1" x14ac:dyDescent="0.25">
      <c r="A236" s="346">
        <v>2</v>
      </c>
      <c r="B236" s="466" t="s">
        <v>150</v>
      </c>
      <c r="C236" s="467"/>
      <c r="D236" s="468"/>
      <c r="E236" s="347" t="s">
        <v>120</v>
      </c>
      <c r="F236" s="348" t="s">
        <v>120</v>
      </c>
      <c r="G236" s="349" t="s">
        <v>120</v>
      </c>
      <c r="H236" s="243">
        <f>SUM(H237:H241)</f>
        <v>0</v>
      </c>
      <c r="I236" s="243">
        <f t="shared" ref="I236:J236" si="51">SUM(I237:I241)</f>
        <v>0</v>
      </c>
      <c r="J236" s="243">
        <f t="shared" si="51"/>
        <v>0</v>
      </c>
    </row>
    <row r="237" spans="1:10" s="26" customFormat="1" ht="17.100000000000001" customHeight="1" x14ac:dyDescent="0.25">
      <c r="A237" s="53"/>
      <c r="B237" s="495"/>
      <c r="C237" s="495"/>
      <c r="D237" s="495"/>
      <c r="E237" s="50" t="s">
        <v>99</v>
      </c>
      <c r="F237" s="37"/>
      <c r="G237" s="33" t="e">
        <f t="shared" si="50"/>
        <v>#DIV/0!</v>
      </c>
      <c r="H237" s="33"/>
      <c r="I237" s="33"/>
      <c r="J237" s="33"/>
    </row>
    <row r="238" spans="1:10" s="26" customFormat="1" ht="17.100000000000001" customHeight="1" x14ac:dyDescent="0.25">
      <c r="A238" s="53"/>
      <c r="B238" s="433"/>
      <c r="C238" s="434"/>
      <c r="D238" s="435"/>
      <c r="E238" s="50" t="s">
        <v>99</v>
      </c>
      <c r="F238" s="37"/>
      <c r="G238" s="33" t="e">
        <f t="shared" si="50"/>
        <v>#DIV/0!</v>
      </c>
      <c r="H238" s="33"/>
      <c r="I238" s="33"/>
      <c r="J238" s="33"/>
    </row>
    <row r="239" spans="1:10" s="26" customFormat="1" ht="17.100000000000001" customHeight="1" x14ac:dyDescent="0.25">
      <c r="A239" s="53"/>
      <c r="B239" s="433"/>
      <c r="C239" s="434"/>
      <c r="D239" s="435"/>
      <c r="E239" s="50" t="s">
        <v>99</v>
      </c>
      <c r="F239" s="37"/>
      <c r="G239" s="33" t="e">
        <f t="shared" si="50"/>
        <v>#DIV/0!</v>
      </c>
      <c r="H239" s="33"/>
      <c r="I239" s="33"/>
      <c r="J239" s="33"/>
    </row>
    <row r="240" spans="1:10" s="26" customFormat="1" ht="17.100000000000001" customHeight="1" x14ac:dyDescent="0.25">
      <c r="A240" s="53"/>
      <c r="B240" s="495"/>
      <c r="C240" s="495"/>
      <c r="D240" s="495"/>
      <c r="E240" s="50" t="s">
        <v>99</v>
      </c>
      <c r="F240" s="37"/>
      <c r="G240" s="33" t="e">
        <f t="shared" si="50"/>
        <v>#DIV/0!</v>
      </c>
      <c r="H240" s="33"/>
      <c r="I240" s="33"/>
      <c r="J240" s="33"/>
    </row>
    <row r="241" spans="1:10" s="26" customFormat="1" ht="17.100000000000001" customHeight="1" x14ac:dyDescent="0.25">
      <c r="A241" s="53"/>
      <c r="B241" s="495"/>
      <c r="C241" s="495"/>
      <c r="D241" s="495"/>
      <c r="E241" s="50" t="s">
        <v>99</v>
      </c>
      <c r="F241" s="37"/>
      <c r="G241" s="33" t="e">
        <f t="shared" si="50"/>
        <v>#DIV/0!</v>
      </c>
      <c r="H241" s="33"/>
      <c r="I241" s="33"/>
      <c r="J241" s="33"/>
    </row>
    <row r="242" spans="1:10" s="350" customFormat="1" ht="17.100000000000001" customHeight="1" x14ac:dyDescent="0.25">
      <c r="A242" s="346">
        <v>3</v>
      </c>
      <c r="B242" s="466" t="s">
        <v>151</v>
      </c>
      <c r="C242" s="467"/>
      <c r="D242" s="468"/>
      <c r="E242" s="347" t="s">
        <v>120</v>
      </c>
      <c r="F242" s="348" t="s">
        <v>120</v>
      </c>
      <c r="G242" s="349" t="s">
        <v>120</v>
      </c>
      <c r="H242" s="243">
        <f>SUM(H243:H263)</f>
        <v>0</v>
      </c>
      <c r="I242" s="243">
        <f t="shared" ref="I242:J242" si="52">SUM(I243:I263)</f>
        <v>0</v>
      </c>
      <c r="J242" s="243">
        <f t="shared" si="52"/>
        <v>0</v>
      </c>
    </row>
    <row r="243" spans="1:10" s="26" customFormat="1" ht="17.100000000000001" customHeight="1" x14ac:dyDescent="0.25">
      <c r="A243" s="53"/>
      <c r="B243" s="485"/>
      <c r="C243" s="485"/>
      <c r="D243" s="485"/>
      <c r="E243" s="50" t="s">
        <v>99</v>
      </c>
      <c r="F243" s="37"/>
      <c r="G243" s="33" t="e">
        <f t="shared" si="50"/>
        <v>#DIV/0!</v>
      </c>
      <c r="H243" s="33"/>
      <c r="I243" s="33"/>
      <c r="J243" s="33"/>
    </row>
    <row r="244" spans="1:10" s="26" customFormat="1" ht="17.100000000000001" customHeight="1" x14ac:dyDescent="0.25">
      <c r="A244" s="53"/>
      <c r="B244" s="485"/>
      <c r="C244" s="485"/>
      <c r="D244" s="485"/>
      <c r="E244" s="50" t="s">
        <v>99</v>
      </c>
      <c r="F244" s="37"/>
      <c r="G244" s="33" t="e">
        <f t="shared" si="50"/>
        <v>#DIV/0!</v>
      </c>
      <c r="H244" s="33"/>
      <c r="I244" s="33"/>
      <c r="J244" s="33"/>
    </row>
    <row r="245" spans="1:10" s="26" customFormat="1" ht="17.100000000000001" customHeight="1" x14ac:dyDescent="0.25">
      <c r="A245" s="53"/>
      <c r="B245" s="485"/>
      <c r="C245" s="485"/>
      <c r="D245" s="485"/>
      <c r="E245" s="50" t="s">
        <v>99</v>
      </c>
      <c r="F245" s="37"/>
      <c r="G245" s="33" t="e">
        <f t="shared" si="50"/>
        <v>#DIV/0!</v>
      </c>
      <c r="H245" s="33"/>
      <c r="I245" s="33"/>
      <c r="J245" s="33"/>
    </row>
    <row r="246" spans="1:10" s="26" customFormat="1" ht="17.100000000000001" customHeight="1" x14ac:dyDescent="0.25">
      <c r="A246" s="53"/>
      <c r="B246" s="492"/>
      <c r="C246" s="493"/>
      <c r="D246" s="493"/>
      <c r="E246" s="50" t="s">
        <v>99</v>
      </c>
      <c r="F246" s="37"/>
      <c r="G246" s="33" t="e">
        <f t="shared" si="50"/>
        <v>#DIV/0!</v>
      </c>
      <c r="H246" s="33"/>
      <c r="I246" s="33"/>
      <c r="J246" s="33"/>
    </row>
    <row r="247" spans="1:10" s="26" customFormat="1" ht="17.100000000000001" customHeight="1" x14ac:dyDescent="0.25">
      <c r="A247" s="53"/>
      <c r="B247" s="492"/>
      <c r="C247" s="493"/>
      <c r="D247" s="493"/>
      <c r="E247" s="50" t="s">
        <v>99</v>
      </c>
      <c r="F247" s="37"/>
      <c r="G247" s="33" t="e">
        <f t="shared" si="50"/>
        <v>#DIV/0!</v>
      </c>
      <c r="H247" s="33"/>
      <c r="I247" s="33"/>
      <c r="J247" s="33"/>
    </row>
    <row r="248" spans="1:10" s="26" customFormat="1" ht="17.100000000000001" customHeight="1" x14ac:dyDescent="0.25">
      <c r="A248" s="53"/>
      <c r="B248" s="492"/>
      <c r="C248" s="493"/>
      <c r="D248" s="494"/>
      <c r="E248" s="50" t="s">
        <v>99</v>
      </c>
      <c r="F248" s="37"/>
      <c r="G248" s="33" t="e">
        <f t="shared" si="50"/>
        <v>#DIV/0!</v>
      </c>
      <c r="H248" s="33"/>
      <c r="I248" s="33"/>
      <c r="J248" s="33"/>
    </row>
    <row r="249" spans="1:10" s="26" customFormat="1" ht="17.100000000000001" customHeight="1" x14ac:dyDescent="0.25">
      <c r="A249" s="53"/>
      <c r="B249" s="492"/>
      <c r="C249" s="493"/>
      <c r="D249" s="494"/>
      <c r="E249" s="50" t="s">
        <v>99</v>
      </c>
      <c r="F249" s="37"/>
      <c r="G249" s="33" t="e">
        <f t="shared" si="50"/>
        <v>#DIV/0!</v>
      </c>
      <c r="H249" s="33"/>
      <c r="I249" s="33"/>
      <c r="J249" s="33"/>
    </row>
    <row r="250" spans="1:10" s="26" customFormat="1" ht="17.100000000000001" customHeight="1" x14ac:dyDescent="0.25">
      <c r="A250" s="53"/>
      <c r="B250" s="492"/>
      <c r="C250" s="493"/>
      <c r="D250" s="494"/>
      <c r="E250" s="50" t="s">
        <v>99</v>
      </c>
      <c r="F250" s="37"/>
      <c r="G250" s="33" t="e">
        <f t="shared" si="50"/>
        <v>#DIV/0!</v>
      </c>
      <c r="H250" s="33"/>
      <c r="I250" s="33"/>
      <c r="J250" s="33"/>
    </row>
    <row r="251" spans="1:10" s="26" customFormat="1" ht="17.100000000000001" customHeight="1" x14ac:dyDescent="0.25">
      <c r="A251" s="53"/>
      <c r="B251" s="492"/>
      <c r="C251" s="493"/>
      <c r="D251" s="494"/>
      <c r="E251" s="50" t="s">
        <v>99</v>
      </c>
      <c r="F251" s="37"/>
      <c r="G251" s="33" t="e">
        <f t="shared" si="50"/>
        <v>#DIV/0!</v>
      </c>
      <c r="H251" s="33"/>
      <c r="I251" s="33"/>
      <c r="J251" s="33"/>
    </row>
    <row r="252" spans="1:10" s="26" customFormat="1" ht="17.100000000000001" customHeight="1" x14ac:dyDescent="0.25">
      <c r="A252" s="53"/>
      <c r="B252" s="492"/>
      <c r="C252" s="493"/>
      <c r="D252" s="493"/>
      <c r="E252" s="50" t="s">
        <v>99</v>
      </c>
      <c r="F252" s="37"/>
      <c r="G252" s="33" t="e">
        <f t="shared" si="50"/>
        <v>#DIV/0!</v>
      </c>
      <c r="H252" s="33"/>
      <c r="I252" s="33"/>
      <c r="J252" s="33"/>
    </row>
    <row r="253" spans="1:10" s="26" customFormat="1" ht="17.100000000000001" customHeight="1" x14ac:dyDescent="0.25">
      <c r="A253" s="53"/>
      <c r="B253" s="503"/>
      <c r="C253" s="636"/>
      <c r="D253" s="636"/>
      <c r="E253" s="50" t="s">
        <v>99</v>
      </c>
      <c r="F253" s="37"/>
      <c r="G253" s="33" t="e">
        <f t="shared" si="50"/>
        <v>#DIV/0!</v>
      </c>
      <c r="H253" s="33"/>
      <c r="I253" s="33"/>
      <c r="J253" s="33"/>
    </row>
    <row r="254" spans="1:10" s="26" customFormat="1" ht="17.100000000000001" customHeight="1" x14ac:dyDescent="0.25">
      <c r="A254" s="53"/>
      <c r="B254" s="703"/>
      <c r="C254" s="703"/>
      <c r="D254" s="703"/>
      <c r="E254" s="50" t="s">
        <v>99</v>
      </c>
      <c r="F254" s="37"/>
      <c r="G254" s="33" t="e">
        <f t="shared" si="50"/>
        <v>#DIV/0!</v>
      </c>
      <c r="H254" s="33"/>
      <c r="I254" s="33"/>
      <c r="J254" s="33"/>
    </row>
    <row r="255" spans="1:10" s="26" customFormat="1" ht="17.100000000000001" customHeight="1" x14ac:dyDescent="0.25">
      <c r="A255" s="53"/>
      <c r="B255" s="701"/>
      <c r="C255" s="702"/>
      <c r="D255" s="702"/>
      <c r="E255" s="50" t="s">
        <v>99</v>
      </c>
      <c r="F255" s="37"/>
      <c r="G255" s="33" t="e">
        <f t="shared" si="50"/>
        <v>#DIV/0!</v>
      </c>
      <c r="H255" s="33"/>
      <c r="I255" s="33"/>
      <c r="J255" s="33"/>
    </row>
    <row r="256" spans="1:10" s="26" customFormat="1" ht="17.100000000000001" customHeight="1" x14ac:dyDescent="0.25">
      <c r="A256" s="53"/>
      <c r="B256" s="701"/>
      <c r="C256" s="702"/>
      <c r="D256" s="702"/>
      <c r="E256" s="50" t="s">
        <v>99</v>
      </c>
      <c r="F256" s="37"/>
      <c r="G256" s="33" t="e">
        <f t="shared" si="50"/>
        <v>#DIV/0!</v>
      </c>
      <c r="H256" s="33"/>
      <c r="I256" s="33"/>
      <c r="J256" s="33"/>
    </row>
    <row r="257" spans="1:10" s="26" customFormat="1" ht="17.100000000000001" customHeight="1" x14ac:dyDescent="0.25">
      <c r="A257" s="53"/>
      <c r="B257" s="701"/>
      <c r="C257" s="702"/>
      <c r="D257" s="702"/>
      <c r="E257" s="50" t="s">
        <v>99</v>
      </c>
      <c r="F257" s="37"/>
      <c r="G257" s="33" t="e">
        <f t="shared" si="50"/>
        <v>#DIV/0!</v>
      </c>
      <c r="H257" s="33"/>
      <c r="I257" s="33"/>
      <c r="J257" s="33"/>
    </row>
    <row r="258" spans="1:10" s="26" customFormat="1" ht="17.100000000000001" customHeight="1" x14ac:dyDescent="0.25">
      <c r="A258" s="53"/>
      <c r="B258" s="701"/>
      <c r="C258" s="702"/>
      <c r="D258" s="702"/>
      <c r="E258" s="50" t="s">
        <v>99</v>
      </c>
      <c r="F258" s="37"/>
      <c r="G258" s="33" t="e">
        <f t="shared" si="50"/>
        <v>#DIV/0!</v>
      </c>
      <c r="H258" s="33"/>
      <c r="I258" s="33"/>
      <c r="J258" s="33"/>
    </row>
    <row r="259" spans="1:10" s="26" customFormat="1" ht="17.100000000000001" customHeight="1" x14ac:dyDescent="0.25">
      <c r="A259" s="53"/>
      <c r="B259" s="447"/>
      <c r="C259" s="448"/>
      <c r="D259" s="449"/>
      <c r="E259" s="50" t="s">
        <v>99</v>
      </c>
      <c r="F259" s="37"/>
      <c r="G259" s="33" t="e">
        <f t="shared" si="50"/>
        <v>#DIV/0!</v>
      </c>
      <c r="H259" s="33"/>
      <c r="I259" s="33"/>
      <c r="J259" s="33"/>
    </row>
    <row r="260" spans="1:10" s="26" customFormat="1" ht="17.100000000000001" customHeight="1" x14ac:dyDescent="0.25">
      <c r="A260" s="53"/>
      <c r="B260" s="447"/>
      <c r="C260" s="448"/>
      <c r="D260" s="449"/>
      <c r="E260" s="50" t="s">
        <v>99</v>
      </c>
      <c r="F260" s="37"/>
      <c r="G260" s="33" t="e">
        <f t="shared" si="50"/>
        <v>#DIV/0!</v>
      </c>
      <c r="H260" s="33"/>
      <c r="I260" s="33"/>
      <c r="J260" s="33"/>
    </row>
    <row r="261" spans="1:10" s="26" customFormat="1" ht="17.100000000000001" customHeight="1" x14ac:dyDescent="0.25">
      <c r="A261" s="53"/>
      <c r="B261" s="447"/>
      <c r="C261" s="448"/>
      <c r="D261" s="449"/>
      <c r="E261" s="50" t="s">
        <v>99</v>
      </c>
      <c r="F261" s="37"/>
      <c r="G261" s="33" t="e">
        <f t="shared" si="50"/>
        <v>#DIV/0!</v>
      </c>
      <c r="H261" s="33"/>
      <c r="I261" s="33"/>
      <c r="J261" s="33"/>
    </row>
    <row r="262" spans="1:10" s="26" customFormat="1" ht="17.100000000000001" customHeight="1" x14ac:dyDescent="0.25">
      <c r="A262" s="53"/>
      <c r="B262" s="447"/>
      <c r="C262" s="448"/>
      <c r="D262" s="449"/>
      <c r="E262" s="50" t="s">
        <v>99</v>
      </c>
      <c r="F262" s="37"/>
      <c r="G262" s="33" t="e">
        <f t="shared" si="50"/>
        <v>#DIV/0!</v>
      </c>
      <c r="H262" s="33"/>
      <c r="I262" s="33"/>
      <c r="J262" s="33"/>
    </row>
    <row r="263" spans="1:10" s="26" customFormat="1" ht="17.100000000000001" customHeight="1" x14ac:dyDescent="0.25">
      <c r="A263" s="53"/>
      <c r="B263" s="447"/>
      <c r="C263" s="448"/>
      <c r="D263" s="449"/>
      <c r="E263" s="50" t="s">
        <v>99</v>
      </c>
      <c r="F263" s="37"/>
      <c r="G263" s="33" t="e">
        <f t="shared" si="50"/>
        <v>#DIV/0!</v>
      </c>
      <c r="H263" s="33"/>
      <c r="I263" s="33"/>
      <c r="J263" s="33"/>
    </row>
    <row r="264" spans="1:10" s="81" customFormat="1" ht="21.95" customHeight="1" x14ac:dyDescent="0.25">
      <c r="A264" s="486" t="s">
        <v>73</v>
      </c>
      <c r="B264" s="487"/>
      <c r="C264" s="487"/>
      <c r="D264" s="487"/>
      <c r="E264" s="487"/>
      <c r="F264" s="487"/>
      <c r="G264" s="488"/>
      <c r="H264" s="65">
        <f>H231+H236+H242</f>
        <v>0</v>
      </c>
      <c r="I264" s="65">
        <f t="shared" ref="I264:J264" si="53">I231+I236+I242</f>
        <v>0</v>
      </c>
      <c r="J264" s="65">
        <f t="shared" si="53"/>
        <v>0</v>
      </c>
    </row>
    <row r="265" spans="1:10" s="81" customFormat="1" x14ac:dyDescent="0.25"/>
    <row r="266" spans="1:10" s="81" customFormat="1" ht="21.95" customHeight="1" x14ac:dyDescent="0.25">
      <c r="B266" s="471" t="s">
        <v>173</v>
      </c>
      <c r="C266" s="471"/>
      <c r="D266" s="471"/>
      <c r="E266" s="471"/>
      <c r="F266" s="471"/>
      <c r="G266" s="471"/>
      <c r="H266" s="471"/>
      <c r="I266" s="471"/>
      <c r="J266" s="471"/>
    </row>
    <row r="267" spans="1:10" s="81" customFormat="1" ht="23.1" customHeight="1" x14ac:dyDescent="0.25">
      <c r="A267" s="472" t="s">
        <v>108</v>
      </c>
      <c r="B267" s="474" t="s">
        <v>81</v>
      </c>
      <c r="C267" s="475"/>
      <c r="D267" s="476"/>
      <c r="E267" s="480" t="s">
        <v>86</v>
      </c>
      <c r="F267" s="481" t="s">
        <v>35</v>
      </c>
      <c r="G267" s="482" t="s">
        <v>114</v>
      </c>
      <c r="H267" s="483" t="s">
        <v>106</v>
      </c>
      <c r="I267" s="483"/>
      <c r="J267" s="483"/>
    </row>
    <row r="268" spans="1:10" s="81" customFormat="1" ht="23.1" customHeight="1" x14ac:dyDescent="0.25">
      <c r="A268" s="473"/>
      <c r="B268" s="477"/>
      <c r="C268" s="478"/>
      <c r="D268" s="479"/>
      <c r="E268" s="480"/>
      <c r="F268" s="481"/>
      <c r="G268" s="482"/>
      <c r="H268" s="79">
        <f>H14</f>
        <v>2020</v>
      </c>
      <c r="I268" s="79">
        <f t="shared" ref="I268:J268" si="54">I14</f>
        <v>2021</v>
      </c>
      <c r="J268" s="79">
        <f t="shared" si="54"/>
        <v>2022</v>
      </c>
    </row>
    <row r="269" spans="1:10" s="81" customFormat="1" ht="15.95" customHeight="1" x14ac:dyDescent="0.25">
      <c r="A269" s="338">
        <v>1</v>
      </c>
      <c r="B269" s="465">
        <v>2</v>
      </c>
      <c r="C269" s="465"/>
      <c r="D269" s="465"/>
      <c r="E269" s="339">
        <v>3</v>
      </c>
      <c r="F269" s="339">
        <v>4</v>
      </c>
      <c r="G269" s="339">
        <v>5</v>
      </c>
      <c r="H269" s="340">
        <v>6</v>
      </c>
      <c r="I269" s="340">
        <v>7</v>
      </c>
      <c r="J269" s="340">
        <v>8</v>
      </c>
    </row>
    <row r="270" spans="1:10" s="81" customFormat="1" ht="17.100000000000001" customHeight="1" x14ac:dyDescent="0.25">
      <c r="A270" s="89">
        <v>1</v>
      </c>
      <c r="B270" s="455" t="s">
        <v>153</v>
      </c>
      <c r="C270" s="456"/>
      <c r="D270" s="457"/>
      <c r="E270" s="67" t="s">
        <v>120</v>
      </c>
      <c r="F270" s="68" t="s">
        <v>120</v>
      </c>
      <c r="G270" s="69" t="s">
        <v>120</v>
      </c>
      <c r="H270" s="69" t="s">
        <v>120</v>
      </c>
      <c r="I270" s="69" t="s">
        <v>120</v>
      </c>
      <c r="J270" s="69" t="s">
        <v>120</v>
      </c>
    </row>
    <row r="271" spans="1:10" s="26" customFormat="1" ht="17.100000000000001" customHeight="1" x14ac:dyDescent="0.25">
      <c r="A271" s="99"/>
      <c r="B271" s="704" t="s">
        <v>154</v>
      </c>
      <c r="C271" s="705"/>
      <c r="D271" s="706"/>
      <c r="E271" s="50" t="s">
        <v>189</v>
      </c>
      <c r="F271" s="51"/>
      <c r="G271" s="33" t="e">
        <f t="shared" ref="G271" si="55">H271/F271</f>
        <v>#DIV/0!</v>
      </c>
      <c r="H271" s="57"/>
      <c r="I271" s="57"/>
      <c r="J271" s="57"/>
    </row>
    <row r="272" spans="1:10" s="26" customFormat="1" ht="17.100000000000001" customHeight="1" x14ac:dyDescent="0.25">
      <c r="A272" s="99"/>
      <c r="B272" s="707"/>
      <c r="C272" s="707"/>
      <c r="D272" s="708"/>
      <c r="E272" s="50" t="s">
        <v>99</v>
      </c>
      <c r="F272" s="51"/>
      <c r="G272" s="33" t="e">
        <f t="shared" ref="G272:G360" si="56">H272/F272</f>
        <v>#DIV/0!</v>
      </c>
      <c r="H272" s="57"/>
      <c r="I272" s="57"/>
      <c r="J272" s="57"/>
    </row>
    <row r="273" spans="1:10" s="26" customFormat="1" ht="17.100000000000001" customHeight="1" x14ac:dyDescent="0.25">
      <c r="A273" s="99"/>
      <c r="B273" s="443"/>
      <c r="C273" s="444"/>
      <c r="D273" s="444"/>
      <c r="E273" s="50" t="s">
        <v>99</v>
      </c>
      <c r="F273" s="51"/>
      <c r="G273" s="33" t="e">
        <f t="shared" si="56"/>
        <v>#DIV/0!</v>
      </c>
      <c r="H273" s="57"/>
      <c r="I273" s="57"/>
      <c r="J273" s="57"/>
    </row>
    <row r="274" spans="1:10" s="26" customFormat="1" ht="17.100000000000001" customHeight="1" x14ac:dyDescent="0.25">
      <c r="A274" s="99"/>
      <c r="B274" s="443"/>
      <c r="C274" s="444"/>
      <c r="D274" s="444"/>
      <c r="E274" s="50" t="s">
        <v>99</v>
      </c>
      <c r="F274" s="51"/>
      <c r="G274" s="33" t="e">
        <f t="shared" si="56"/>
        <v>#DIV/0!</v>
      </c>
      <c r="H274" s="57"/>
      <c r="I274" s="57"/>
      <c r="J274" s="57"/>
    </row>
    <row r="275" spans="1:10" s="26" customFormat="1" ht="17.100000000000001" customHeight="1" x14ac:dyDescent="0.25">
      <c r="A275" s="99"/>
      <c r="B275" s="443"/>
      <c r="C275" s="444"/>
      <c r="D275" s="470"/>
      <c r="E275" s="50" t="s">
        <v>99</v>
      </c>
      <c r="F275" s="51"/>
      <c r="G275" s="33" t="e">
        <f t="shared" si="56"/>
        <v>#DIV/0!</v>
      </c>
      <c r="H275" s="57"/>
      <c r="I275" s="57"/>
      <c r="J275" s="57"/>
    </row>
    <row r="276" spans="1:10" s="26" customFormat="1" ht="17.100000000000001" customHeight="1" x14ac:dyDescent="0.25">
      <c r="A276" s="99"/>
      <c r="B276" s="443"/>
      <c r="C276" s="444"/>
      <c r="D276" s="470"/>
      <c r="E276" s="50" t="s">
        <v>99</v>
      </c>
      <c r="F276" s="51"/>
      <c r="G276" s="33" t="e">
        <f t="shared" si="56"/>
        <v>#DIV/0!</v>
      </c>
      <c r="H276" s="57"/>
      <c r="I276" s="57"/>
      <c r="J276" s="57"/>
    </row>
    <row r="277" spans="1:10" s="26" customFormat="1" ht="17.100000000000001" customHeight="1" x14ac:dyDescent="0.25">
      <c r="A277" s="99"/>
      <c r="B277" s="443"/>
      <c r="C277" s="444"/>
      <c r="D277" s="470"/>
      <c r="E277" s="50" t="s">
        <v>99</v>
      </c>
      <c r="F277" s="51"/>
      <c r="G277" s="33" t="e">
        <f t="shared" si="56"/>
        <v>#DIV/0!</v>
      </c>
      <c r="H277" s="57"/>
      <c r="I277" s="57"/>
      <c r="J277" s="57"/>
    </row>
    <row r="278" spans="1:10" s="26" customFormat="1" ht="17.100000000000001" customHeight="1" x14ac:dyDescent="0.25">
      <c r="A278" s="99"/>
      <c r="B278" s="443"/>
      <c r="C278" s="444"/>
      <c r="D278" s="470"/>
      <c r="E278" s="50" t="s">
        <v>99</v>
      </c>
      <c r="F278" s="51"/>
      <c r="G278" s="33" t="e">
        <f t="shared" si="56"/>
        <v>#DIV/0!</v>
      </c>
      <c r="H278" s="57"/>
      <c r="I278" s="57"/>
      <c r="J278" s="57"/>
    </row>
    <row r="279" spans="1:10" s="26" customFormat="1" ht="17.100000000000001" customHeight="1" x14ac:dyDescent="0.25">
      <c r="A279" s="53"/>
      <c r="B279" s="443"/>
      <c r="C279" s="444"/>
      <c r="D279" s="444"/>
      <c r="E279" s="50" t="s">
        <v>99</v>
      </c>
      <c r="F279" s="54"/>
      <c r="G279" s="33" t="e">
        <f t="shared" si="56"/>
        <v>#DIV/0!</v>
      </c>
      <c r="H279" s="33"/>
      <c r="I279" s="33"/>
      <c r="J279" s="33"/>
    </row>
    <row r="280" spans="1:10" s="26" customFormat="1" ht="17.100000000000001" customHeight="1" x14ac:dyDescent="0.25">
      <c r="A280" s="53"/>
      <c r="B280" s="443"/>
      <c r="C280" s="444"/>
      <c r="D280" s="444"/>
      <c r="E280" s="50" t="s">
        <v>99</v>
      </c>
      <c r="F280" s="54"/>
      <c r="G280" s="33" t="e">
        <f t="shared" si="56"/>
        <v>#DIV/0!</v>
      </c>
      <c r="H280" s="33"/>
      <c r="I280" s="33"/>
      <c r="J280" s="33"/>
    </row>
    <row r="281" spans="1:10" s="26" customFormat="1" ht="17.100000000000001" customHeight="1" x14ac:dyDescent="0.25">
      <c r="A281" s="53"/>
      <c r="B281" s="443"/>
      <c r="C281" s="444"/>
      <c r="D281" s="444"/>
      <c r="E281" s="50" t="s">
        <v>99</v>
      </c>
      <c r="F281" s="54"/>
      <c r="G281" s="33" t="e">
        <f t="shared" si="56"/>
        <v>#DIV/0!</v>
      </c>
      <c r="H281" s="33"/>
      <c r="I281" s="33"/>
      <c r="J281" s="33"/>
    </row>
    <row r="282" spans="1:10" s="26" customFormat="1" ht="17.100000000000001" customHeight="1" x14ac:dyDescent="0.25">
      <c r="A282" s="53"/>
      <c r="B282" s="443"/>
      <c r="C282" s="444"/>
      <c r="D282" s="470"/>
      <c r="E282" s="50" t="s">
        <v>99</v>
      </c>
      <c r="F282" s="54"/>
      <c r="G282" s="33" t="e">
        <f t="shared" si="56"/>
        <v>#DIV/0!</v>
      </c>
      <c r="H282" s="33"/>
      <c r="I282" s="33"/>
      <c r="J282" s="33"/>
    </row>
    <row r="283" spans="1:10" s="26" customFormat="1" ht="17.100000000000001" customHeight="1" x14ac:dyDescent="0.25">
      <c r="A283" s="53"/>
      <c r="B283" s="443"/>
      <c r="C283" s="444"/>
      <c r="D283" s="444"/>
      <c r="E283" s="50" t="s">
        <v>99</v>
      </c>
      <c r="F283" s="54"/>
      <c r="G283" s="33" t="e">
        <f t="shared" si="56"/>
        <v>#DIV/0!</v>
      </c>
      <c r="H283" s="33"/>
      <c r="I283" s="33"/>
      <c r="J283" s="33"/>
    </row>
    <row r="284" spans="1:10" s="26" customFormat="1" ht="17.100000000000001" customHeight="1" x14ac:dyDescent="0.25">
      <c r="A284" s="53"/>
      <c r="B284" s="443"/>
      <c r="C284" s="444"/>
      <c r="D284" s="444"/>
      <c r="E284" s="50" t="s">
        <v>99</v>
      </c>
      <c r="F284" s="54"/>
      <c r="G284" s="33" t="e">
        <f t="shared" si="56"/>
        <v>#DIV/0!</v>
      </c>
      <c r="H284" s="33"/>
      <c r="I284" s="33"/>
      <c r="J284" s="33"/>
    </row>
    <row r="285" spans="1:10" s="26" customFormat="1" ht="17.100000000000001" customHeight="1" x14ac:dyDescent="0.25">
      <c r="A285" s="53"/>
      <c r="B285" s="443"/>
      <c r="C285" s="444"/>
      <c r="D285" s="444"/>
      <c r="E285" s="50" t="s">
        <v>99</v>
      </c>
      <c r="F285" s="54"/>
      <c r="G285" s="33" t="e">
        <f t="shared" si="56"/>
        <v>#DIV/0!</v>
      </c>
      <c r="H285" s="33"/>
      <c r="I285" s="33"/>
      <c r="J285" s="33"/>
    </row>
    <row r="286" spans="1:10" s="26" customFormat="1" ht="17.100000000000001" customHeight="1" x14ac:dyDescent="0.25">
      <c r="A286" s="53"/>
      <c r="B286" s="704"/>
      <c r="C286" s="705"/>
      <c r="D286" s="706"/>
      <c r="E286" s="50" t="s">
        <v>99</v>
      </c>
      <c r="F286" s="54"/>
      <c r="G286" s="33" t="e">
        <f t="shared" si="56"/>
        <v>#DIV/0!</v>
      </c>
      <c r="H286" s="33"/>
      <c r="I286" s="33"/>
      <c r="J286" s="33"/>
    </row>
    <row r="287" spans="1:10" s="26" customFormat="1" ht="17.100000000000001" customHeight="1" x14ac:dyDescent="0.25">
      <c r="A287" s="53"/>
      <c r="B287" s="433"/>
      <c r="C287" s="434"/>
      <c r="D287" s="435"/>
      <c r="E287" s="50" t="s">
        <v>99</v>
      </c>
      <c r="F287" s="54"/>
      <c r="G287" s="33" t="e">
        <f t="shared" si="56"/>
        <v>#DIV/0!</v>
      </c>
      <c r="H287" s="33"/>
      <c r="I287" s="33"/>
      <c r="J287" s="33"/>
    </row>
    <row r="288" spans="1:10" s="81" customFormat="1" ht="17.100000000000001" customHeight="1" x14ac:dyDescent="0.25">
      <c r="A288" s="370"/>
      <c r="B288" s="712" t="s">
        <v>74</v>
      </c>
      <c r="C288" s="713"/>
      <c r="D288" s="714"/>
      <c r="E288" s="371"/>
      <c r="F288" s="372"/>
      <c r="G288" s="373"/>
      <c r="H288" s="373">
        <f>SUM(H271:H287)</f>
        <v>0</v>
      </c>
      <c r="I288" s="373">
        <f t="shared" ref="I288:J288" si="57">SUM(I271:I287)</f>
        <v>0</v>
      </c>
      <c r="J288" s="373">
        <f t="shared" si="57"/>
        <v>0</v>
      </c>
    </row>
    <row r="289" spans="1:10" s="81" customFormat="1" ht="17.100000000000001" customHeight="1" x14ac:dyDescent="0.25">
      <c r="A289" s="89">
        <v>2</v>
      </c>
      <c r="B289" s="455" t="s">
        <v>75</v>
      </c>
      <c r="C289" s="456"/>
      <c r="D289" s="457"/>
      <c r="E289" s="67" t="s">
        <v>120</v>
      </c>
      <c r="F289" s="68" t="s">
        <v>120</v>
      </c>
      <c r="G289" s="69" t="s">
        <v>120</v>
      </c>
      <c r="H289" s="69" t="s">
        <v>120</v>
      </c>
      <c r="I289" s="69" t="s">
        <v>120</v>
      </c>
      <c r="J289" s="69" t="s">
        <v>120</v>
      </c>
    </row>
    <row r="290" spans="1:10" s="26" customFormat="1" ht="17.100000000000001" customHeight="1" x14ac:dyDescent="0.25">
      <c r="A290" s="53"/>
      <c r="B290" s="447"/>
      <c r="C290" s="448"/>
      <c r="D290" s="449"/>
      <c r="E290" s="50" t="s">
        <v>158</v>
      </c>
      <c r="F290" s="37"/>
      <c r="G290" s="33" t="e">
        <f t="shared" ref="G290:G295" si="58">H290/F290</f>
        <v>#DIV/0!</v>
      </c>
      <c r="H290" s="33"/>
      <c r="I290" s="33"/>
      <c r="J290" s="33"/>
    </row>
    <row r="291" spans="1:10" s="26" customFormat="1" ht="17.100000000000001" customHeight="1" x14ac:dyDescent="0.25">
      <c r="A291" s="53"/>
      <c r="B291" s="469"/>
      <c r="C291" s="469"/>
      <c r="D291" s="469"/>
      <c r="E291" s="50" t="s">
        <v>158</v>
      </c>
      <c r="F291" s="37"/>
      <c r="G291" s="33" t="e">
        <f t="shared" si="58"/>
        <v>#DIV/0!</v>
      </c>
      <c r="H291" s="33"/>
      <c r="I291" s="33"/>
      <c r="J291" s="33"/>
    </row>
    <row r="292" spans="1:10" s="26" customFormat="1" ht="17.100000000000001" customHeight="1" x14ac:dyDescent="0.25">
      <c r="A292" s="53"/>
      <c r="B292" s="443"/>
      <c r="C292" s="444"/>
      <c r="D292" s="444"/>
      <c r="E292" s="50" t="s">
        <v>158</v>
      </c>
      <c r="F292" s="59"/>
      <c r="G292" s="33" t="e">
        <f t="shared" si="58"/>
        <v>#DIV/0!</v>
      </c>
      <c r="H292" s="57"/>
      <c r="I292" s="57"/>
      <c r="J292" s="57"/>
    </row>
    <row r="293" spans="1:10" s="26" customFormat="1" ht="17.100000000000001" customHeight="1" x14ac:dyDescent="0.25">
      <c r="A293" s="53"/>
      <c r="B293" s="443"/>
      <c r="C293" s="444"/>
      <c r="D293" s="444"/>
      <c r="E293" s="50" t="s">
        <v>158</v>
      </c>
      <c r="F293" s="37"/>
      <c r="G293" s="33" t="e">
        <f t="shared" si="58"/>
        <v>#DIV/0!</v>
      </c>
      <c r="H293" s="57"/>
      <c r="I293" s="57"/>
      <c r="J293" s="57"/>
    </row>
    <row r="294" spans="1:10" s="26" customFormat="1" ht="17.100000000000001" customHeight="1" x14ac:dyDescent="0.25">
      <c r="A294" s="53"/>
      <c r="B294" s="441"/>
      <c r="C294" s="442"/>
      <c r="D294" s="442"/>
      <c r="E294" s="50" t="s">
        <v>96</v>
      </c>
      <c r="F294" s="37"/>
      <c r="G294" s="33" t="e">
        <f t="shared" si="58"/>
        <v>#DIV/0!</v>
      </c>
      <c r="H294" s="57"/>
      <c r="I294" s="57"/>
      <c r="J294" s="57"/>
    </row>
    <row r="295" spans="1:10" s="26" customFormat="1" ht="17.100000000000001" customHeight="1" x14ac:dyDescent="0.25">
      <c r="A295" s="53"/>
      <c r="B295" s="441"/>
      <c r="C295" s="442"/>
      <c r="D295" s="462"/>
      <c r="E295" s="50" t="s">
        <v>158</v>
      </c>
      <c r="F295" s="37"/>
      <c r="G295" s="33" t="e">
        <f t="shared" si="58"/>
        <v>#DIV/0!</v>
      </c>
      <c r="H295" s="57"/>
      <c r="I295" s="57"/>
      <c r="J295" s="57"/>
    </row>
    <row r="296" spans="1:10" s="26" customFormat="1" ht="17.100000000000001" customHeight="1" x14ac:dyDescent="0.25">
      <c r="A296" s="53"/>
      <c r="B296" s="441"/>
      <c r="C296" s="442"/>
      <c r="D296" s="462"/>
      <c r="E296" s="50" t="s">
        <v>158</v>
      </c>
      <c r="F296" s="37"/>
      <c r="G296" s="33" t="e">
        <f t="shared" si="56"/>
        <v>#DIV/0!</v>
      </c>
      <c r="H296" s="57"/>
      <c r="I296" s="57"/>
      <c r="J296" s="57"/>
    </row>
    <row r="297" spans="1:10" s="26" customFormat="1" ht="17.100000000000001" customHeight="1" x14ac:dyDescent="0.25">
      <c r="A297" s="53"/>
      <c r="B297" s="441"/>
      <c r="C297" s="442"/>
      <c r="D297" s="442"/>
      <c r="E297" s="50" t="s">
        <v>158</v>
      </c>
      <c r="F297" s="37"/>
      <c r="G297" s="33" t="e">
        <f t="shared" si="56"/>
        <v>#DIV/0!</v>
      </c>
      <c r="H297" s="57"/>
      <c r="I297" s="57"/>
      <c r="J297" s="57"/>
    </row>
    <row r="298" spans="1:10" s="26" customFormat="1" ht="17.100000000000001" customHeight="1" x14ac:dyDescent="0.25">
      <c r="A298" s="53"/>
      <c r="B298" s="441"/>
      <c r="C298" s="442"/>
      <c r="D298" s="442"/>
      <c r="E298" s="50" t="s">
        <v>99</v>
      </c>
      <c r="F298" s="37"/>
      <c r="G298" s="33" t="e">
        <f t="shared" si="56"/>
        <v>#DIV/0!</v>
      </c>
      <c r="H298" s="57"/>
      <c r="I298" s="57"/>
      <c r="J298" s="57"/>
    </row>
    <row r="299" spans="1:10" s="26" customFormat="1" ht="17.100000000000001" customHeight="1" x14ac:dyDescent="0.25">
      <c r="A299" s="53"/>
      <c r="B299" s="441"/>
      <c r="C299" s="442"/>
      <c r="D299" s="442"/>
      <c r="E299" s="50" t="s">
        <v>99</v>
      </c>
      <c r="F299" s="37"/>
      <c r="G299" s="33" t="e">
        <f t="shared" si="56"/>
        <v>#DIV/0!</v>
      </c>
      <c r="H299" s="57"/>
      <c r="I299" s="57"/>
      <c r="J299" s="57"/>
    </row>
    <row r="300" spans="1:10" s="26" customFormat="1" ht="17.100000000000001" customHeight="1" x14ac:dyDescent="0.25">
      <c r="A300" s="53"/>
      <c r="B300" s="447"/>
      <c r="C300" s="448"/>
      <c r="D300" s="449"/>
      <c r="E300" s="50"/>
      <c r="F300" s="37"/>
      <c r="G300" s="33" t="e">
        <f t="shared" si="56"/>
        <v>#DIV/0!</v>
      </c>
      <c r="H300" s="33"/>
      <c r="I300" s="33"/>
      <c r="J300" s="33"/>
    </row>
    <row r="301" spans="1:10" s="26" customFormat="1" ht="17.100000000000001" customHeight="1" x14ac:dyDescent="0.25">
      <c r="A301" s="53"/>
      <c r="B301" s="447"/>
      <c r="C301" s="448"/>
      <c r="D301" s="449"/>
      <c r="E301" s="50"/>
      <c r="F301" s="37"/>
      <c r="G301" s="33" t="e">
        <f t="shared" si="56"/>
        <v>#DIV/0!</v>
      </c>
      <c r="H301" s="33"/>
      <c r="I301" s="33"/>
      <c r="J301" s="33"/>
    </row>
    <row r="302" spans="1:10" s="26" customFormat="1" ht="17.100000000000001" customHeight="1" x14ac:dyDescent="0.25">
      <c r="A302" s="53"/>
      <c r="B302" s="447"/>
      <c r="C302" s="448"/>
      <c r="D302" s="449"/>
      <c r="E302" s="50"/>
      <c r="F302" s="37"/>
      <c r="G302" s="33" t="e">
        <f t="shared" si="56"/>
        <v>#DIV/0!</v>
      </c>
      <c r="H302" s="33"/>
      <c r="I302" s="33"/>
      <c r="J302" s="33"/>
    </row>
    <row r="303" spans="1:10" s="26" customFormat="1" ht="17.100000000000001" customHeight="1" x14ac:dyDescent="0.25">
      <c r="A303" s="53"/>
      <c r="B303" s="447"/>
      <c r="C303" s="448"/>
      <c r="D303" s="449"/>
      <c r="E303" s="50"/>
      <c r="F303" s="37"/>
      <c r="G303" s="33" t="e">
        <f t="shared" si="56"/>
        <v>#DIV/0!</v>
      </c>
      <c r="H303" s="33"/>
      <c r="I303" s="33"/>
      <c r="J303" s="33"/>
    </row>
    <row r="304" spans="1:10" s="26" customFormat="1" ht="17.100000000000001" customHeight="1" x14ac:dyDescent="0.25">
      <c r="A304" s="53"/>
      <c r="B304" s="469"/>
      <c r="C304" s="469"/>
      <c r="D304" s="469"/>
      <c r="E304" s="50"/>
      <c r="F304" s="37"/>
      <c r="G304" s="33" t="e">
        <f t="shared" si="56"/>
        <v>#DIV/0!</v>
      </c>
      <c r="H304" s="33"/>
      <c r="I304" s="33"/>
      <c r="J304" s="33"/>
    </row>
    <row r="305" spans="1:10" s="81" customFormat="1" ht="17.100000000000001" customHeight="1" x14ac:dyDescent="0.25">
      <c r="A305" s="370"/>
      <c r="B305" s="712" t="s">
        <v>74</v>
      </c>
      <c r="C305" s="713"/>
      <c r="D305" s="714"/>
      <c r="E305" s="371"/>
      <c r="F305" s="372"/>
      <c r="G305" s="373"/>
      <c r="H305" s="373">
        <f>SUM(H290:H304)</f>
        <v>0</v>
      </c>
      <c r="I305" s="373">
        <f t="shared" ref="I305:J305" si="59">SUM(I290:I304)</f>
        <v>0</v>
      </c>
      <c r="J305" s="373">
        <f t="shared" si="59"/>
        <v>0</v>
      </c>
    </row>
    <row r="306" spans="1:10" s="81" customFormat="1" ht="32.1" customHeight="1" x14ac:dyDescent="0.25">
      <c r="A306" s="66">
        <v>3</v>
      </c>
      <c r="B306" s="709" t="s">
        <v>159</v>
      </c>
      <c r="C306" s="710"/>
      <c r="D306" s="711"/>
      <c r="E306" s="67" t="s">
        <v>120</v>
      </c>
      <c r="F306" s="68" t="s">
        <v>120</v>
      </c>
      <c r="G306" s="69" t="s">
        <v>120</v>
      </c>
      <c r="H306" s="69" t="s">
        <v>120</v>
      </c>
      <c r="I306" s="69" t="s">
        <v>120</v>
      </c>
      <c r="J306" s="69" t="s">
        <v>120</v>
      </c>
    </row>
    <row r="307" spans="1:10" s="26" customFormat="1" ht="17.100000000000001" customHeight="1" x14ac:dyDescent="0.25">
      <c r="A307" s="53"/>
      <c r="B307" s="433" t="s">
        <v>202</v>
      </c>
      <c r="C307" s="434"/>
      <c r="D307" s="435"/>
      <c r="E307" s="50" t="s">
        <v>99</v>
      </c>
      <c r="F307" s="37"/>
      <c r="G307" s="33" t="e">
        <f t="shared" ref="G307" si="60">H307/F307</f>
        <v>#DIV/0!</v>
      </c>
      <c r="H307" s="33"/>
      <c r="I307" s="33"/>
      <c r="J307" s="33"/>
    </row>
    <row r="308" spans="1:10" s="26" customFormat="1" ht="17.100000000000001" customHeight="1" x14ac:dyDescent="0.25">
      <c r="A308" s="53"/>
      <c r="B308" s="433"/>
      <c r="C308" s="434"/>
      <c r="D308" s="435"/>
      <c r="E308" s="50" t="s">
        <v>99</v>
      </c>
      <c r="F308" s="37"/>
      <c r="G308" s="33" t="e">
        <f t="shared" si="56"/>
        <v>#DIV/0!</v>
      </c>
      <c r="H308" s="33"/>
      <c r="I308" s="33"/>
      <c r="J308" s="33"/>
    </row>
    <row r="309" spans="1:10" s="26" customFormat="1" ht="17.100000000000001" customHeight="1" x14ac:dyDescent="0.25">
      <c r="A309" s="53"/>
      <c r="B309" s="433"/>
      <c r="C309" s="434"/>
      <c r="D309" s="435"/>
      <c r="E309" s="50" t="s">
        <v>99</v>
      </c>
      <c r="F309" s="37"/>
      <c r="G309" s="33" t="e">
        <f t="shared" si="56"/>
        <v>#DIV/0!</v>
      </c>
      <c r="H309" s="33"/>
      <c r="I309" s="33"/>
      <c r="J309" s="33"/>
    </row>
    <row r="310" spans="1:10" s="26" customFormat="1" ht="17.100000000000001" customHeight="1" x14ac:dyDescent="0.25">
      <c r="A310" s="53"/>
      <c r="B310" s="433"/>
      <c r="C310" s="434"/>
      <c r="D310" s="435"/>
      <c r="E310" s="50" t="s">
        <v>99</v>
      </c>
      <c r="F310" s="37"/>
      <c r="G310" s="33" t="e">
        <f t="shared" si="56"/>
        <v>#DIV/0!</v>
      </c>
      <c r="H310" s="33"/>
      <c r="I310" s="33"/>
      <c r="J310" s="33"/>
    </row>
    <row r="311" spans="1:10" s="26" customFormat="1" ht="17.100000000000001" customHeight="1" x14ac:dyDescent="0.25">
      <c r="A311" s="53"/>
      <c r="B311" s="433"/>
      <c r="C311" s="434"/>
      <c r="D311" s="435"/>
      <c r="E311" s="50" t="s">
        <v>99</v>
      </c>
      <c r="F311" s="37"/>
      <c r="G311" s="33" t="e">
        <f t="shared" si="56"/>
        <v>#DIV/0!</v>
      </c>
      <c r="H311" s="33"/>
      <c r="I311" s="33"/>
      <c r="J311" s="33"/>
    </row>
    <row r="312" spans="1:10" s="81" customFormat="1" ht="17.100000000000001" customHeight="1" x14ac:dyDescent="0.25">
      <c r="A312" s="370"/>
      <c r="B312" s="712" t="s">
        <v>74</v>
      </c>
      <c r="C312" s="713"/>
      <c r="D312" s="714"/>
      <c r="E312" s="371"/>
      <c r="F312" s="372"/>
      <c r="G312" s="373"/>
      <c r="H312" s="373">
        <f>SUM(H307:H311)</f>
        <v>0</v>
      </c>
      <c r="I312" s="373">
        <f t="shared" ref="I312:J312" si="61">SUM(I307:I311)</f>
        <v>0</v>
      </c>
      <c r="J312" s="373">
        <f t="shared" si="61"/>
        <v>0</v>
      </c>
    </row>
    <row r="313" spans="1:10" s="81" customFormat="1" ht="32.1" customHeight="1" x14ac:dyDescent="0.25">
      <c r="A313" s="66">
        <v>4</v>
      </c>
      <c r="B313" s="709" t="s">
        <v>76</v>
      </c>
      <c r="C313" s="710"/>
      <c r="D313" s="711"/>
      <c r="E313" s="67" t="s">
        <v>120</v>
      </c>
      <c r="F313" s="68" t="s">
        <v>120</v>
      </c>
      <c r="G313" s="69" t="s">
        <v>120</v>
      </c>
      <c r="H313" s="69" t="s">
        <v>120</v>
      </c>
      <c r="I313" s="69" t="s">
        <v>120</v>
      </c>
      <c r="J313" s="69" t="s">
        <v>120</v>
      </c>
    </row>
    <row r="314" spans="1:10" s="26" customFormat="1" ht="17.100000000000001" customHeight="1" x14ac:dyDescent="0.25">
      <c r="A314" s="53"/>
      <c r="B314" s="433"/>
      <c r="C314" s="434"/>
      <c r="D314" s="435"/>
      <c r="E314" s="50" t="s">
        <v>99</v>
      </c>
      <c r="F314" s="37"/>
      <c r="G314" s="33" t="e">
        <f t="shared" si="56"/>
        <v>#DIV/0!</v>
      </c>
      <c r="H314" s="33"/>
      <c r="I314" s="33"/>
      <c r="J314" s="33"/>
    </row>
    <row r="315" spans="1:10" s="26" customFormat="1" ht="17.100000000000001" customHeight="1" x14ac:dyDescent="0.25">
      <c r="A315" s="53"/>
      <c r="B315" s="433"/>
      <c r="C315" s="434"/>
      <c r="D315" s="435"/>
      <c r="E315" s="50" t="s">
        <v>99</v>
      </c>
      <c r="F315" s="37"/>
      <c r="G315" s="33" t="e">
        <f t="shared" si="56"/>
        <v>#DIV/0!</v>
      </c>
      <c r="H315" s="33"/>
      <c r="I315" s="33"/>
      <c r="J315" s="33"/>
    </row>
    <row r="316" spans="1:10" s="26" customFormat="1" ht="17.100000000000001" customHeight="1" x14ac:dyDescent="0.25">
      <c r="A316" s="53"/>
      <c r="B316" s="433"/>
      <c r="C316" s="434"/>
      <c r="D316" s="435"/>
      <c r="E316" s="50" t="s">
        <v>99</v>
      </c>
      <c r="F316" s="37"/>
      <c r="G316" s="33" t="e">
        <f t="shared" si="56"/>
        <v>#DIV/0!</v>
      </c>
      <c r="H316" s="33"/>
      <c r="I316" s="33"/>
      <c r="J316" s="33"/>
    </row>
    <row r="317" spans="1:10" s="26" customFormat="1" ht="17.100000000000001" customHeight="1" x14ac:dyDescent="0.25">
      <c r="A317" s="53"/>
      <c r="B317" s="433"/>
      <c r="C317" s="434"/>
      <c r="D317" s="435"/>
      <c r="E317" s="50" t="s">
        <v>99</v>
      </c>
      <c r="F317" s="37"/>
      <c r="G317" s="33" t="e">
        <f t="shared" si="56"/>
        <v>#DIV/0!</v>
      </c>
      <c r="H317" s="33"/>
      <c r="I317" s="33"/>
      <c r="J317" s="33"/>
    </row>
    <row r="318" spans="1:10" s="26" customFormat="1" ht="17.100000000000001" customHeight="1" x14ac:dyDescent="0.25">
      <c r="A318" s="53"/>
      <c r="B318" s="433"/>
      <c r="C318" s="434"/>
      <c r="D318" s="435"/>
      <c r="E318" s="50" t="s">
        <v>99</v>
      </c>
      <c r="F318" s="37"/>
      <c r="G318" s="33" t="e">
        <f t="shared" si="56"/>
        <v>#DIV/0!</v>
      </c>
      <c r="H318" s="33"/>
      <c r="I318" s="33"/>
      <c r="J318" s="33"/>
    </row>
    <row r="319" spans="1:10" s="26" customFormat="1" ht="17.100000000000001" customHeight="1" x14ac:dyDescent="0.25">
      <c r="A319" s="53"/>
      <c r="B319" s="433"/>
      <c r="C319" s="434"/>
      <c r="D319" s="435"/>
      <c r="E319" s="50" t="s">
        <v>99</v>
      </c>
      <c r="F319" s="37"/>
      <c r="G319" s="33" t="e">
        <f t="shared" si="56"/>
        <v>#DIV/0!</v>
      </c>
      <c r="H319" s="33"/>
      <c r="I319" s="33"/>
      <c r="J319" s="33"/>
    </row>
    <row r="320" spans="1:10" s="81" customFormat="1" ht="17.100000000000001" customHeight="1" x14ac:dyDescent="0.25">
      <c r="A320" s="370"/>
      <c r="B320" s="712" t="s">
        <v>74</v>
      </c>
      <c r="C320" s="713"/>
      <c r="D320" s="714"/>
      <c r="E320" s="371"/>
      <c r="F320" s="372"/>
      <c r="G320" s="373"/>
      <c r="H320" s="373">
        <f>SUM(H314:H319)</f>
        <v>0</v>
      </c>
      <c r="I320" s="373">
        <f t="shared" ref="I320:J320" si="62">SUM(I314:I319)</f>
        <v>0</v>
      </c>
      <c r="J320" s="373">
        <f t="shared" si="62"/>
        <v>0</v>
      </c>
    </row>
    <row r="321" spans="1:15" s="81" customFormat="1" ht="17.100000000000001" customHeight="1" x14ac:dyDescent="0.25">
      <c r="A321" s="89">
        <v>5</v>
      </c>
      <c r="B321" s="709" t="s">
        <v>160</v>
      </c>
      <c r="C321" s="710"/>
      <c r="D321" s="711"/>
      <c r="E321" s="67" t="s">
        <v>120</v>
      </c>
      <c r="F321" s="68" t="s">
        <v>120</v>
      </c>
      <c r="G321" s="69" t="s">
        <v>120</v>
      </c>
      <c r="H321" s="69" t="s">
        <v>120</v>
      </c>
      <c r="I321" s="69" t="s">
        <v>120</v>
      </c>
      <c r="J321" s="69" t="s">
        <v>120</v>
      </c>
    </row>
    <row r="322" spans="1:15" s="26" customFormat="1" ht="17.100000000000001" customHeight="1" x14ac:dyDescent="0.25">
      <c r="A322" s="53"/>
      <c r="B322" s="436" t="s">
        <v>162</v>
      </c>
      <c r="C322" s="437"/>
      <c r="D322" s="461"/>
      <c r="E322" s="50" t="s">
        <v>158</v>
      </c>
      <c r="F322" s="58"/>
      <c r="G322" s="57" t="e">
        <f t="shared" ref="G322:G329" si="63">H322/F322</f>
        <v>#DIV/0!</v>
      </c>
      <c r="H322" s="33"/>
      <c r="I322" s="33"/>
      <c r="J322" s="33"/>
      <c r="K322" s="55"/>
      <c r="L322" s="55"/>
      <c r="M322" s="55"/>
      <c r="N322" s="55"/>
      <c r="O322" s="55"/>
    </row>
    <row r="323" spans="1:15" s="26" customFormat="1" ht="17.100000000000001" customHeight="1" x14ac:dyDescent="0.25">
      <c r="A323" s="53"/>
      <c r="B323" s="436" t="s">
        <v>183</v>
      </c>
      <c r="C323" s="437"/>
      <c r="D323" s="437"/>
      <c r="E323" s="50" t="s">
        <v>99</v>
      </c>
      <c r="F323" s="58"/>
      <c r="G323" s="33" t="e">
        <f t="shared" si="63"/>
        <v>#DIV/0!</v>
      </c>
      <c r="H323" s="33"/>
      <c r="I323" s="33"/>
      <c r="J323" s="33"/>
    </row>
    <row r="324" spans="1:15" s="26" customFormat="1" ht="17.100000000000001" customHeight="1" x14ac:dyDescent="0.25">
      <c r="A324" s="53"/>
      <c r="B324" s="436" t="s">
        <v>184</v>
      </c>
      <c r="C324" s="437"/>
      <c r="D324" s="437"/>
      <c r="E324" s="50" t="s">
        <v>99</v>
      </c>
      <c r="F324" s="58"/>
      <c r="G324" s="33" t="e">
        <f t="shared" si="63"/>
        <v>#DIV/0!</v>
      </c>
      <c r="H324" s="33"/>
      <c r="I324" s="33"/>
      <c r="J324" s="33"/>
    </row>
    <row r="325" spans="1:15" s="26" customFormat="1" ht="17.100000000000001" customHeight="1" x14ac:dyDescent="0.25">
      <c r="A325" s="53"/>
      <c r="B325" s="436" t="s">
        <v>206</v>
      </c>
      <c r="C325" s="437"/>
      <c r="D325" s="437"/>
      <c r="E325" s="50" t="s">
        <v>99</v>
      </c>
      <c r="F325" s="58"/>
      <c r="G325" s="33" t="e">
        <f t="shared" si="63"/>
        <v>#DIV/0!</v>
      </c>
      <c r="H325" s="33"/>
      <c r="I325" s="33"/>
      <c r="J325" s="33"/>
    </row>
    <row r="326" spans="1:15" s="26" customFormat="1" ht="17.100000000000001" customHeight="1" x14ac:dyDescent="0.25">
      <c r="A326" s="53"/>
      <c r="B326" s="463" t="s">
        <v>187</v>
      </c>
      <c r="C326" s="464"/>
      <c r="D326" s="464"/>
      <c r="E326" s="50" t="s">
        <v>99</v>
      </c>
      <c r="F326" s="58"/>
      <c r="G326" s="33" t="e">
        <f t="shared" si="63"/>
        <v>#DIV/0!</v>
      </c>
      <c r="H326" s="33"/>
      <c r="I326" s="33"/>
      <c r="J326" s="33"/>
    </row>
    <row r="327" spans="1:15" s="26" customFormat="1" ht="17.100000000000001" customHeight="1" x14ac:dyDescent="0.25">
      <c r="A327" s="53"/>
      <c r="B327" s="463" t="s">
        <v>192</v>
      </c>
      <c r="C327" s="464"/>
      <c r="D327" s="464"/>
      <c r="E327" s="50" t="s">
        <v>99</v>
      </c>
      <c r="F327" s="54"/>
      <c r="G327" s="33" t="e">
        <f t="shared" si="63"/>
        <v>#DIV/0!</v>
      </c>
      <c r="H327" s="33"/>
      <c r="I327" s="33"/>
      <c r="J327" s="33"/>
    </row>
    <row r="328" spans="1:15" s="26" customFormat="1" ht="17.100000000000001" customHeight="1" x14ac:dyDescent="0.25">
      <c r="A328" s="53"/>
      <c r="B328" s="450" t="s">
        <v>195</v>
      </c>
      <c r="C328" s="451"/>
      <c r="D328" s="451"/>
      <c r="E328" s="50" t="s">
        <v>99</v>
      </c>
      <c r="F328" s="54"/>
      <c r="G328" s="33" t="e">
        <f t="shared" si="63"/>
        <v>#DIV/0!</v>
      </c>
      <c r="H328" s="33"/>
      <c r="I328" s="57"/>
      <c r="J328" s="57"/>
    </row>
    <row r="329" spans="1:15" s="26" customFormat="1" ht="17.100000000000001" customHeight="1" x14ac:dyDescent="0.25">
      <c r="A329" s="53"/>
      <c r="B329" s="450"/>
      <c r="C329" s="451"/>
      <c r="D329" s="451"/>
      <c r="E329" s="50" t="s">
        <v>99</v>
      </c>
      <c r="F329" s="54"/>
      <c r="G329" s="33" t="e">
        <f t="shared" si="63"/>
        <v>#DIV/0!</v>
      </c>
      <c r="H329" s="33"/>
      <c r="I329" s="57"/>
      <c r="J329" s="57"/>
    </row>
    <row r="330" spans="1:15" s="26" customFormat="1" ht="17.100000000000001" customHeight="1" x14ac:dyDescent="0.25">
      <c r="A330" s="53"/>
      <c r="B330" s="433"/>
      <c r="C330" s="434"/>
      <c r="D330" s="435"/>
      <c r="E330" s="50" t="s">
        <v>99</v>
      </c>
      <c r="F330" s="54"/>
      <c r="G330" s="33" t="e">
        <f t="shared" si="56"/>
        <v>#DIV/0!</v>
      </c>
      <c r="H330" s="57"/>
      <c r="I330" s="57"/>
      <c r="J330" s="57"/>
    </row>
    <row r="331" spans="1:15" s="26" customFormat="1" ht="17.100000000000001" customHeight="1" x14ac:dyDescent="0.25">
      <c r="A331" s="53"/>
      <c r="B331" s="450"/>
      <c r="C331" s="451"/>
      <c r="D331" s="451"/>
      <c r="E331" s="50" t="s">
        <v>99</v>
      </c>
      <c r="F331" s="54"/>
      <c r="G331" s="33" t="e">
        <f t="shared" si="56"/>
        <v>#DIV/0!</v>
      </c>
      <c r="H331" s="57"/>
      <c r="I331" s="57"/>
      <c r="J331" s="57"/>
    </row>
    <row r="332" spans="1:15" s="26" customFormat="1" ht="17.100000000000001" customHeight="1" x14ac:dyDescent="0.25">
      <c r="A332" s="53"/>
      <c r="B332" s="450"/>
      <c r="C332" s="451"/>
      <c r="D332" s="503"/>
      <c r="E332" s="50" t="s">
        <v>99</v>
      </c>
      <c r="F332" s="54"/>
      <c r="G332" s="33" t="e">
        <f t="shared" si="56"/>
        <v>#DIV/0!</v>
      </c>
      <c r="H332" s="57"/>
      <c r="I332" s="57"/>
      <c r="J332" s="57"/>
    </row>
    <row r="333" spans="1:15" s="26" customFormat="1" ht="17.100000000000001" customHeight="1" x14ac:dyDescent="0.25">
      <c r="A333" s="53"/>
      <c r="B333" s="450"/>
      <c r="C333" s="451"/>
      <c r="D333" s="503"/>
      <c r="E333" s="50" t="s">
        <v>99</v>
      </c>
      <c r="F333" s="54"/>
      <c r="G333" s="33" t="e">
        <f t="shared" si="56"/>
        <v>#DIV/0!</v>
      </c>
      <c r="H333" s="57"/>
      <c r="I333" s="57"/>
      <c r="J333" s="57"/>
    </row>
    <row r="334" spans="1:15" s="26" customFormat="1" ht="17.100000000000001" customHeight="1" x14ac:dyDescent="0.25">
      <c r="A334" s="53"/>
      <c r="B334" s="450"/>
      <c r="C334" s="451"/>
      <c r="D334" s="503"/>
      <c r="E334" s="50" t="s">
        <v>99</v>
      </c>
      <c r="F334" s="54"/>
      <c r="G334" s="33" t="e">
        <f t="shared" si="56"/>
        <v>#DIV/0!</v>
      </c>
      <c r="H334" s="57"/>
      <c r="I334" s="57"/>
      <c r="J334" s="57"/>
    </row>
    <row r="335" spans="1:15" s="26" customFormat="1" ht="17.100000000000001" customHeight="1" x14ac:dyDescent="0.25">
      <c r="A335" s="53"/>
      <c r="B335" s="450"/>
      <c r="C335" s="451"/>
      <c r="D335" s="451"/>
      <c r="E335" s="50" t="s">
        <v>99</v>
      </c>
      <c r="F335" s="54"/>
      <c r="G335" s="33" t="e">
        <f t="shared" si="56"/>
        <v>#DIV/0!</v>
      </c>
      <c r="H335" s="33"/>
      <c r="I335" s="33"/>
      <c r="J335" s="33"/>
    </row>
    <row r="336" spans="1:15" s="26" customFormat="1" ht="17.100000000000001" customHeight="1" x14ac:dyDescent="0.25">
      <c r="A336" s="53"/>
      <c r="B336" s="715"/>
      <c r="C336" s="715"/>
      <c r="D336" s="715"/>
      <c r="E336" s="50" t="s">
        <v>99</v>
      </c>
      <c r="F336" s="54"/>
      <c r="G336" s="33" t="e">
        <f t="shared" si="56"/>
        <v>#DIV/0!</v>
      </c>
      <c r="H336" s="33"/>
      <c r="I336" s="33"/>
      <c r="J336" s="33"/>
    </row>
    <row r="337" spans="1:10" s="26" customFormat="1" ht="17.100000000000001" customHeight="1" x14ac:dyDescent="0.25">
      <c r="A337" s="53"/>
      <c r="B337" s="715"/>
      <c r="C337" s="715"/>
      <c r="D337" s="715"/>
      <c r="E337" s="50" t="s">
        <v>99</v>
      </c>
      <c r="F337" s="54"/>
      <c r="G337" s="33" t="e">
        <f t="shared" si="56"/>
        <v>#DIV/0!</v>
      </c>
      <c r="H337" s="33"/>
      <c r="I337" s="33"/>
      <c r="J337" s="33"/>
    </row>
    <row r="338" spans="1:10" s="26" customFormat="1" ht="17.100000000000001" customHeight="1" x14ac:dyDescent="0.25">
      <c r="A338" s="53"/>
      <c r="B338" s="715"/>
      <c r="C338" s="715"/>
      <c r="D338" s="715"/>
      <c r="E338" s="50" t="s">
        <v>99</v>
      </c>
      <c r="F338" s="54"/>
      <c r="G338" s="33" t="e">
        <f t="shared" si="56"/>
        <v>#DIV/0!</v>
      </c>
      <c r="H338" s="33"/>
      <c r="I338" s="33"/>
      <c r="J338" s="33"/>
    </row>
    <row r="339" spans="1:10" s="26" customFormat="1" ht="17.100000000000001" customHeight="1" x14ac:dyDescent="0.25">
      <c r="A339" s="53"/>
      <c r="B339" s="452"/>
      <c r="C339" s="453"/>
      <c r="D339" s="454"/>
      <c r="E339" s="50" t="s">
        <v>99</v>
      </c>
      <c r="F339" s="54"/>
      <c r="G339" s="33" t="e">
        <f t="shared" si="56"/>
        <v>#DIV/0!</v>
      </c>
      <c r="H339" s="33"/>
      <c r="I339" s="33"/>
      <c r="J339" s="33"/>
    </row>
    <row r="340" spans="1:10" s="26" customFormat="1" ht="17.100000000000001" customHeight="1" x14ac:dyDescent="0.25">
      <c r="A340" s="53"/>
      <c r="B340" s="433"/>
      <c r="C340" s="434"/>
      <c r="D340" s="435"/>
      <c r="E340" s="50" t="s">
        <v>99</v>
      </c>
      <c r="F340" s="54"/>
      <c r="G340" s="33" t="e">
        <f t="shared" si="56"/>
        <v>#DIV/0!</v>
      </c>
      <c r="H340" s="33"/>
      <c r="I340" s="33"/>
      <c r="J340" s="33"/>
    </row>
    <row r="341" spans="1:10" s="81" customFormat="1" ht="17.100000000000001" customHeight="1" x14ac:dyDescent="0.25">
      <c r="A341" s="370"/>
      <c r="B341" s="712" t="s">
        <v>74</v>
      </c>
      <c r="C341" s="713"/>
      <c r="D341" s="714"/>
      <c r="E341" s="371"/>
      <c r="F341" s="372"/>
      <c r="G341" s="373"/>
      <c r="H341" s="373">
        <f>SUM(H322:H340)</f>
        <v>0</v>
      </c>
      <c r="I341" s="373">
        <f t="shared" ref="I341:J341" si="64">SUM(I322:I340)</f>
        <v>0</v>
      </c>
      <c r="J341" s="373">
        <f t="shared" si="64"/>
        <v>0</v>
      </c>
    </row>
    <row r="342" spans="1:10" s="81" customFormat="1" ht="17.100000000000001" customHeight="1" x14ac:dyDescent="0.25">
      <c r="A342" s="89">
        <v>6</v>
      </c>
      <c r="B342" s="455" t="s">
        <v>161</v>
      </c>
      <c r="C342" s="456"/>
      <c r="D342" s="457"/>
      <c r="E342" s="67" t="s">
        <v>120</v>
      </c>
      <c r="F342" s="68" t="s">
        <v>120</v>
      </c>
      <c r="G342" s="69" t="s">
        <v>120</v>
      </c>
      <c r="H342" s="69" t="s">
        <v>120</v>
      </c>
      <c r="I342" s="69" t="s">
        <v>120</v>
      </c>
      <c r="J342" s="69" t="s">
        <v>120</v>
      </c>
    </row>
    <row r="343" spans="1:10" s="26" customFormat="1" ht="17.100000000000001" customHeight="1" x14ac:dyDescent="0.25">
      <c r="A343" s="53"/>
      <c r="B343" s="447"/>
      <c r="C343" s="448"/>
      <c r="D343" s="449"/>
      <c r="E343" s="50" t="s">
        <v>99</v>
      </c>
      <c r="F343" s="37"/>
      <c r="G343" s="33" t="e">
        <f t="shared" si="56"/>
        <v>#DIV/0!</v>
      </c>
      <c r="H343" s="33"/>
      <c r="I343" s="33"/>
      <c r="J343" s="33"/>
    </row>
    <row r="344" spans="1:10" s="26" customFormat="1" ht="17.100000000000001" customHeight="1" x14ac:dyDescent="0.25">
      <c r="A344" s="53"/>
      <c r="B344" s="433"/>
      <c r="C344" s="434"/>
      <c r="D344" s="435"/>
      <c r="E344" s="50" t="s">
        <v>99</v>
      </c>
      <c r="F344" s="37"/>
      <c r="G344" s="33" t="e">
        <f t="shared" si="56"/>
        <v>#DIV/0!</v>
      </c>
      <c r="H344" s="33"/>
      <c r="I344" s="33"/>
      <c r="J344" s="33"/>
    </row>
    <row r="345" spans="1:10" s="26" customFormat="1" ht="17.100000000000001" customHeight="1" x14ac:dyDescent="0.25">
      <c r="A345" s="53"/>
      <c r="B345" s="433"/>
      <c r="C345" s="434"/>
      <c r="D345" s="435"/>
      <c r="E345" s="50" t="s">
        <v>99</v>
      </c>
      <c r="F345" s="37"/>
      <c r="G345" s="33" t="e">
        <f t="shared" si="56"/>
        <v>#DIV/0!</v>
      </c>
      <c r="H345" s="33"/>
      <c r="I345" s="33"/>
      <c r="J345" s="33"/>
    </row>
    <row r="346" spans="1:10" s="26" customFormat="1" ht="17.100000000000001" customHeight="1" x14ac:dyDescent="0.25">
      <c r="A346" s="53"/>
      <c r="B346" s="433"/>
      <c r="C346" s="434"/>
      <c r="D346" s="435"/>
      <c r="E346" s="50" t="s">
        <v>99</v>
      </c>
      <c r="F346" s="37"/>
      <c r="G346" s="33" t="e">
        <f t="shared" si="56"/>
        <v>#DIV/0!</v>
      </c>
      <c r="H346" s="33"/>
      <c r="I346" s="33"/>
      <c r="J346" s="33"/>
    </row>
    <row r="347" spans="1:10" s="26" customFormat="1" ht="17.100000000000001" customHeight="1" x14ac:dyDescent="0.25">
      <c r="A347" s="53"/>
      <c r="B347" s="433"/>
      <c r="C347" s="434"/>
      <c r="D347" s="435"/>
      <c r="E347" s="50" t="s">
        <v>99</v>
      </c>
      <c r="F347" s="37"/>
      <c r="G347" s="33" t="e">
        <f t="shared" si="56"/>
        <v>#DIV/0!</v>
      </c>
      <c r="H347" s="33"/>
      <c r="I347" s="33"/>
      <c r="J347" s="33"/>
    </row>
    <row r="348" spans="1:10" s="26" customFormat="1" ht="17.100000000000001" customHeight="1" x14ac:dyDescent="0.25">
      <c r="A348" s="53"/>
      <c r="B348" s="441"/>
      <c r="C348" s="442"/>
      <c r="D348" s="462"/>
      <c r="E348" s="50" t="s">
        <v>99</v>
      </c>
      <c r="F348" s="37"/>
      <c r="G348" s="33" t="e">
        <f t="shared" si="56"/>
        <v>#DIV/0!</v>
      </c>
      <c r="H348" s="33"/>
      <c r="I348" s="33"/>
      <c r="J348" s="33"/>
    </row>
    <row r="349" spans="1:10" s="26" customFormat="1" ht="17.100000000000001" customHeight="1" x14ac:dyDescent="0.25">
      <c r="A349" s="53"/>
      <c r="B349" s="441"/>
      <c r="C349" s="442"/>
      <c r="D349" s="462"/>
      <c r="E349" s="50" t="s">
        <v>99</v>
      </c>
      <c r="F349" s="37"/>
      <c r="G349" s="33" t="e">
        <f t="shared" si="56"/>
        <v>#DIV/0!</v>
      </c>
      <c r="H349" s="33"/>
      <c r="I349" s="33"/>
      <c r="J349" s="33"/>
    </row>
    <row r="350" spans="1:10" s="26" customFormat="1" ht="17.100000000000001" customHeight="1" x14ac:dyDescent="0.25">
      <c r="A350" s="53"/>
      <c r="B350" s="447"/>
      <c r="C350" s="448"/>
      <c r="D350" s="449"/>
      <c r="E350" s="50" t="s">
        <v>99</v>
      </c>
      <c r="F350" s="37"/>
      <c r="G350" s="33" t="e">
        <f t="shared" si="56"/>
        <v>#DIV/0!</v>
      </c>
      <c r="H350" s="33"/>
      <c r="I350" s="33"/>
      <c r="J350" s="33"/>
    </row>
    <row r="351" spans="1:10" s="26" customFormat="1" ht="17.100000000000001" customHeight="1" x14ac:dyDescent="0.25">
      <c r="A351" s="53"/>
      <c r="B351" s="447"/>
      <c r="C351" s="448"/>
      <c r="D351" s="449"/>
      <c r="E351" s="50" t="s">
        <v>99</v>
      </c>
      <c r="F351" s="37"/>
      <c r="G351" s="33" t="e">
        <f t="shared" si="56"/>
        <v>#DIV/0!</v>
      </c>
      <c r="H351" s="33"/>
      <c r="I351" s="33"/>
      <c r="J351" s="33"/>
    </row>
    <row r="352" spans="1:10" s="26" customFormat="1" ht="17.100000000000001" customHeight="1" x14ac:dyDescent="0.25">
      <c r="A352" s="53"/>
      <c r="B352" s="469"/>
      <c r="C352" s="469"/>
      <c r="D352" s="469"/>
      <c r="E352" s="50" t="s">
        <v>99</v>
      </c>
      <c r="F352" s="37"/>
      <c r="G352" s="33" t="e">
        <f t="shared" si="56"/>
        <v>#DIV/0!</v>
      </c>
      <c r="H352" s="33"/>
      <c r="I352" s="33"/>
      <c r="J352" s="33"/>
    </row>
    <row r="353" spans="1:12" s="81" customFormat="1" ht="17.100000000000001" customHeight="1" x14ac:dyDescent="0.25">
      <c r="A353" s="370"/>
      <c r="B353" s="712" t="s">
        <v>74</v>
      </c>
      <c r="C353" s="713"/>
      <c r="D353" s="714"/>
      <c r="E353" s="371"/>
      <c r="F353" s="372"/>
      <c r="G353" s="373"/>
      <c r="H353" s="373">
        <f>SUM(H343:H352)</f>
        <v>0</v>
      </c>
      <c r="I353" s="373">
        <f t="shared" ref="I353:J353" si="65">SUM(I343:I352)</f>
        <v>0</v>
      </c>
      <c r="J353" s="373">
        <f t="shared" si="65"/>
        <v>0</v>
      </c>
    </row>
    <row r="354" spans="1:12" s="26" customFormat="1" ht="18" customHeight="1" x14ac:dyDescent="0.25">
      <c r="A354" s="89">
        <v>7</v>
      </c>
      <c r="B354" s="455" t="s">
        <v>486</v>
      </c>
      <c r="C354" s="456"/>
      <c r="D354" s="457"/>
      <c r="E354" s="67" t="s">
        <v>120</v>
      </c>
      <c r="F354" s="68" t="s">
        <v>120</v>
      </c>
      <c r="G354" s="69" t="s">
        <v>120</v>
      </c>
      <c r="H354" s="69" t="s">
        <v>120</v>
      </c>
      <c r="I354" s="69" t="s">
        <v>120</v>
      </c>
      <c r="J354" s="69" t="s">
        <v>120</v>
      </c>
      <c r="K354" s="35"/>
    </row>
    <row r="355" spans="1:12" s="26" customFormat="1" ht="18" customHeight="1" x14ac:dyDescent="0.25">
      <c r="A355" s="99"/>
      <c r="B355" s="443"/>
      <c r="C355" s="444"/>
      <c r="D355" s="470"/>
      <c r="E355" s="50" t="s">
        <v>99</v>
      </c>
      <c r="F355" s="51"/>
      <c r="G355" s="57" t="e">
        <f t="shared" ref="G355:G357" si="66">H355/F355</f>
        <v>#DIV/0!</v>
      </c>
      <c r="H355" s="57"/>
      <c r="I355" s="57"/>
      <c r="J355" s="57"/>
      <c r="K355" s="35"/>
    </row>
    <row r="356" spans="1:12" s="26" customFormat="1" ht="18" customHeight="1" x14ac:dyDescent="0.25">
      <c r="A356" s="99"/>
      <c r="B356" s="443"/>
      <c r="C356" s="444"/>
      <c r="D356" s="470"/>
      <c r="E356" s="50" t="s">
        <v>99</v>
      </c>
      <c r="F356" s="51"/>
      <c r="G356" s="57" t="e">
        <f t="shared" si="66"/>
        <v>#DIV/0!</v>
      </c>
      <c r="H356" s="57"/>
      <c r="I356" s="57"/>
      <c r="J356" s="57"/>
      <c r="K356" s="35"/>
    </row>
    <row r="357" spans="1:12" s="26" customFormat="1" ht="18" customHeight="1" x14ac:dyDescent="0.25">
      <c r="A357" s="99"/>
      <c r="B357" s="443"/>
      <c r="C357" s="444"/>
      <c r="D357" s="470"/>
      <c r="E357" s="50" t="s">
        <v>99</v>
      </c>
      <c r="F357" s="51"/>
      <c r="G357" s="57" t="e">
        <f t="shared" si="66"/>
        <v>#DIV/0!</v>
      </c>
      <c r="H357" s="57"/>
      <c r="I357" s="57"/>
      <c r="J357" s="57"/>
      <c r="K357" s="35"/>
    </row>
    <row r="358" spans="1:12" s="26" customFormat="1" ht="17.100000000000001" customHeight="1" x14ac:dyDescent="0.25">
      <c r="A358" s="53"/>
      <c r="B358" s="443"/>
      <c r="C358" s="444"/>
      <c r="D358" s="444"/>
      <c r="E358" s="50" t="s">
        <v>99</v>
      </c>
      <c r="F358" s="37"/>
      <c r="G358" s="57" t="e">
        <f>H358/F358</f>
        <v>#DIV/0!</v>
      </c>
      <c r="H358" s="33"/>
      <c r="I358" s="33"/>
      <c r="J358" s="33"/>
    </row>
    <row r="359" spans="1:12" s="26" customFormat="1" ht="17.100000000000001" customHeight="1" x14ac:dyDescent="0.25">
      <c r="A359" s="53"/>
      <c r="B359" s="443"/>
      <c r="C359" s="444"/>
      <c r="D359" s="444"/>
      <c r="E359" s="50" t="s">
        <v>99</v>
      </c>
      <c r="F359" s="37"/>
      <c r="G359" s="33" t="e">
        <f t="shared" si="56"/>
        <v>#DIV/0!</v>
      </c>
      <c r="H359" s="33"/>
      <c r="I359" s="57"/>
      <c r="J359" s="57"/>
    </row>
    <row r="360" spans="1:12" s="26" customFormat="1" ht="17.100000000000001" customHeight="1" x14ac:dyDescent="0.25">
      <c r="A360" s="53"/>
      <c r="B360" s="433"/>
      <c r="C360" s="434"/>
      <c r="D360" s="435"/>
      <c r="E360" s="50" t="s">
        <v>99</v>
      </c>
      <c r="F360" s="37"/>
      <c r="G360" s="33" t="e">
        <f t="shared" si="56"/>
        <v>#DIV/0!</v>
      </c>
      <c r="H360" s="33"/>
      <c r="I360" s="33"/>
      <c r="J360" s="33"/>
    </row>
    <row r="361" spans="1:12" s="26" customFormat="1" ht="17.100000000000001" customHeight="1" x14ac:dyDescent="0.25">
      <c r="A361" s="53"/>
      <c r="B361" s="433"/>
      <c r="C361" s="434"/>
      <c r="D361" s="435"/>
      <c r="E361" s="50" t="s">
        <v>99</v>
      </c>
      <c r="F361" s="37"/>
      <c r="G361" s="33" t="e">
        <f t="shared" ref="G361" si="67">H361/F361</f>
        <v>#DIV/0!</v>
      </c>
      <c r="H361" s="33"/>
      <c r="I361" s="33"/>
      <c r="J361" s="33"/>
    </row>
    <row r="362" spans="1:12" s="81" customFormat="1" ht="17.100000000000001" customHeight="1" x14ac:dyDescent="0.25">
      <c r="A362" s="370"/>
      <c r="B362" s="712" t="s">
        <v>74</v>
      </c>
      <c r="C362" s="713"/>
      <c r="D362" s="714"/>
      <c r="E362" s="371"/>
      <c r="F362" s="372"/>
      <c r="G362" s="373"/>
      <c r="H362" s="373">
        <f>SUM(H355:H361)</f>
        <v>0</v>
      </c>
      <c r="I362" s="373">
        <f t="shared" ref="I362:J362" si="68">SUM(I355:I361)</f>
        <v>0</v>
      </c>
      <c r="J362" s="373">
        <f t="shared" si="68"/>
        <v>0</v>
      </c>
      <c r="K362" s="345"/>
    </row>
    <row r="363" spans="1:12" s="81" customFormat="1" ht="18" customHeight="1" x14ac:dyDescent="0.25">
      <c r="A363" s="89">
        <v>8</v>
      </c>
      <c r="B363" s="455" t="s">
        <v>163</v>
      </c>
      <c r="C363" s="456"/>
      <c r="D363" s="457"/>
      <c r="E363" s="352" t="s">
        <v>97</v>
      </c>
      <c r="F363" s="353"/>
      <c r="G363" s="101"/>
      <c r="H363" s="70">
        <f>SUM(H364:H365)</f>
        <v>0</v>
      </c>
      <c r="I363" s="70">
        <f t="shared" ref="I363:J363" si="69">SUM(I364:I365)</f>
        <v>0</v>
      </c>
      <c r="J363" s="70">
        <f t="shared" si="69"/>
        <v>0</v>
      </c>
      <c r="K363" s="374">
        <f>ROUND(F363*G363*212,0)</f>
        <v>0</v>
      </c>
      <c r="L363" s="375" t="s">
        <v>186</v>
      </c>
    </row>
    <row r="364" spans="1:12" s="26" customFormat="1" ht="18" customHeight="1" x14ac:dyDescent="0.25">
      <c r="A364" s="53"/>
      <c r="B364" s="447"/>
      <c r="C364" s="448"/>
      <c r="D364" s="449"/>
      <c r="E364" s="50"/>
      <c r="F364" s="60"/>
      <c r="G364" s="61"/>
      <c r="H364" s="33"/>
      <c r="I364" s="33"/>
      <c r="J364" s="33"/>
      <c r="K364" s="39"/>
    </row>
    <row r="365" spans="1:12" s="26" customFormat="1" ht="18" customHeight="1" x14ac:dyDescent="0.25">
      <c r="A365" s="53"/>
      <c r="B365" s="447"/>
      <c r="C365" s="448"/>
      <c r="D365" s="449"/>
      <c r="E365" s="50"/>
      <c r="F365" s="37"/>
      <c r="G365" s="33"/>
      <c r="H365" s="33"/>
      <c r="I365" s="33"/>
      <c r="J365" s="33"/>
    </row>
    <row r="366" spans="1:12" s="81" customFormat="1" ht="17.100000000000001" customHeight="1" x14ac:dyDescent="0.25">
      <c r="A366" s="370"/>
      <c r="B366" s="712" t="s">
        <v>74</v>
      </c>
      <c r="C366" s="713"/>
      <c r="D366" s="714"/>
      <c r="E366" s="371"/>
      <c r="F366" s="372"/>
      <c r="G366" s="373"/>
      <c r="H366" s="373">
        <f>H363</f>
        <v>0</v>
      </c>
      <c r="I366" s="373">
        <f t="shared" ref="I366:J366" si="70">I363</f>
        <v>0</v>
      </c>
      <c r="J366" s="373">
        <f t="shared" si="70"/>
        <v>0</v>
      </c>
    </row>
    <row r="367" spans="1:12" s="81" customFormat="1" ht="21.95" customHeight="1" x14ac:dyDescent="0.25">
      <c r="A367" s="486" t="s">
        <v>77</v>
      </c>
      <c r="B367" s="487"/>
      <c r="C367" s="487"/>
      <c r="D367" s="487"/>
      <c r="E367" s="487"/>
      <c r="F367" s="487"/>
      <c r="G367" s="488"/>
      <c r="H367" s="65">
        <f>H288+H305+H312+H320+H341+H353+H362+H366</f>
        <v>0</v>
      </c>
      <c r="I367" s="65">
        <f t="shared" ref="I367:J367" si="71">I288+I305+I312+I320+I341+I353+I362+I366</f>
        <v>0</v>
      </c>
      <c r="J367" s="65">
        <f t="shared" si="71"/>
        <v>0</v>
      </c>
    </row>
    <row r="368" spans="1:12" s="81" customFormat="1" ht="23.1" customHeight="1" x14ac:dyDescent="0.25">
      <c r="A368" s="602" t="s">
        <v>78</v>
      </c>
      <c r="B368" s="603"/>
      <c r="C368" s="603"/>
      <c r="D368" s="603"/>
      <c r="E368" s="603"/>
      <c r="F368" s="603"/>
      <c r="G368" s="603"/>
      <c r="H368" s="361">
        <f>H116+H125+H135+H143+H192+H212+H225+H264+H367</f>
        <v>0</v>
      </c>
      <c r="I368" s="361">
        <f>I116+I125+I135+I143+I192+I212+I225+I264+I367</f>
        <v>0</v>
      </c>
      <c r="J368" s="361">
        <f>J116+J125+J135+J143+J192+J212+J225+J264+J367</f>
        <v>0</v>
      </c>
    </row>
    <row r="369" spans="1:10" s="81" customFormat="1" ht="37.15" customHeight="1" x14ac:dyDescent="0.25">
      <c r="A369" s="717" t="s">
        <v>484</v>
      </c>
      <c r="B369" s="718"/>
      <c r="C369" s="718"/>
      <c r="D369" s="718"/>
      <c r="E369" s="718"/>
      <c r="F369" s="718"/>
      <c r="G369" s="719"/>
      <c r="H369" s="362">
        <f>H16+H23+H34+H40+H46+H59+H67+H74+H90+H99+H368+H52</f>
        <v>0</v>
      </c>
      <c r="I369" s="362">
        <f t="shared" ref="I369:J369" si="72">I16+I23+I34+I40+I46+I59+I67+I74+I90+I99+I368+I52</f>
        <v>0</v>
      </c>
      <c r="J369" s="362">
        <f t="shared" si="72"/>
        <v>0</v>
      </c>
    </row>
    <row r="370" spans="1:10" ht="23.1" customHeight="1" x14ac:dyDescent="0.25">
      <c r="A370" s="176"/>
      <c r="B370" s="176"/>
      <c r="C370" s="176"/>
      <c r="D370" s="178"/>
      <c r="E370" s="176"/>
      <c r="F370" s="176"/>
      <c r="G370" s="176"/>
      <c r="H370" s="177"/>
      <c r="I370" s="177"/>
      <c r="J370" s="177"/>
    </row>
    <row r="371" spans="1:10" s="26" customFormat="1" ht="15.75" x14ac:dyDescent="0.25">
      <c r="A371" s="27"/>
      <c r="B371" s="27"/>
      <c r="C371" s="265" t="s">
        <v>370</v>
      </c>
      <c r="D371" s="63"/>
      <c r="E371" s="432" t="s">
        <v>372</v>
      </c>
      <c r="F371" s="432"/>
      <c r="G371" s="27"/>
      <c r="H371" s="27"/>
      <c r="I371" s="27"/>
      <c r="J371" s="27"/>
    </row>
    <row r="372" spans="1:10" s="26" customFormat="1" ht="15.75" x14ac:dyDescent="0.25">
      <c r="A372" s="27"/>
      <c r="B372" s="27"/>
      <c r="C372" s="27"/>
      <c r="D372" s="31" t="s">
        <v>80</v>
      </c>
      <c r="E372" s="432"/>
      <c r="F372" s="432"/>
      <c r="G372" s="27"/>
      <c r="H372" s="27"/>
      <c r="I372" s="27"/>
      <c r="J372" s="27"/>
    </row>
    <row r="373" spans="1:10" s="26" customFormat="1" ht="15.75" x14ac:dyDescent="0.25">
      <c r="A373" s="27"/>
      <c r="B373" s="432" t="s">
        <v>371</v>
      </c>
      <c r="C373" s="432"/>
      <c r="D373" s="27"/>
      <c r="E373" s="27"/>
      <c r="F373" s="27"/>
      <c r="G373" s="27"/>
      <c r="H373" s="27"/>
      <c r="I373" s="27"/>
      <c r="J373" s="27"/>
    </row>
    <row r="374" spans="1:10" s="26" customFormat="1" ht="15.75" x14ac:dyDescent="0.25">
      <c r="A374" s="27"/>
      <c r="B374" s="432" t="s">
        <v>210</v>
      </c>
      <c r="C374" s="432"/>
      <c r="D374" s="63"/>
      <c r="E374" s="432" t="s">
        <v>373</v>
      </c>
      <c r="F374" s="432"/>
      <c r="G374" s="27"/>
      <c r="H374" s="27"/>
      <c r="I374" s="27"/>
      <c r="J374" s="27"/>
    </row>
    <row r="375" spans="1:10" s="26" customFormat="1" ht="15.75" x14ac:dyDescent="0.25">
      <c r="A375" s="27"/>
      <c r="B375" s="27"/>
      <c r="C375" s="27"/>
      <c r="D375" s="31" t="s">
        <v>80</v>
      </c>
      <c r="E375" s="27"/>
      <c r="F375" s="27"/>
      <c r="G375" s="27"/>
      <c r="H375" s="27"/>
      <c r="I375" s="27"/>
      <c r="J375" s="27"/>
    </row>
    <row r="376" spans="1:10" ht="15.75" x14ac:dyDescent="0.25">
      <c r="A376" s="17"/>
      <c r="B376" s="716" t="s">
        <v>174</v>
      </c>
      <c r="C376" s="716"/>
      <c r="D376" s="716"/>
      <c r="E376" s="716"/>
      <c r="F376" s="716"/>
      <c r="G376" s="716"/>
      <c r="H376" s="716"/>
      <c r="I376" s="716"/>
      <c r="J376" s="716"/>
    </row>
    <row r="377" spans="1:10" ht="15.75" x14ac:dyDescent="0.25">
      <c r="A377" s="17"/>
      <c r="B377" s="17"/>
      <c r="C377" s="17"/>
      <c r="D377" s="17"/>
      <c r="E377" s="17"/>
      <c r="F377" s="17"/>
      <c r="G377" s="17"/>
      <c r="H377" s="17"/>
      <c r="I377" s="17"/>
      <c r="J377" s="17"/>
    </row>
  </sheetData>
  <sheetProtection password="CC7B" sheet="1" objects="1" scenarios="1" formatCells="0" formatColumns="0" formatRows="0" insertRows="0"/>
  <mergeCells count="426">
    <mergeCell ref="B164:D164"/>
    <mergeCell ref="B165:D165"/>
    <mergeCell ref="B169:D169"/>
    <mergeCell ref="B153:D153"/>
    <mergeCell ref="B154:D154"/>
    <mergeCell ref="B155:D155"/>
    <mergeCell ref="A83:G83"/>
    <mergeCell ref="A89:G89"/>
    <mergeCell ref="A84:A88"/>
    <mergeCell ref="B84:B88"/>
    <mergeCell ref="B156:D156"/>
    <mergeCell ref="B157:D157"/>
    <mergeCell ref="B158:D158"/>
    <mergeCell ref="B137:J137"/>
    <mergeCell ref="A138:A139"/>
    <mergeCell ref="B138:D139"/>
    <mergeCell ref="E138:E139"/>
    <mergeCell ref="F138:F139"/>
    <mergeCell ref="G138:G139"/>
    <mergeCell ref="H138:J138"/>
    <mergeCell ref="H146:J146"/>
    <mergeCell ref="B148:D148"/>
    <mergeCell ref="B149:D149"/>
    <mergeCell ref="B150:D150"/>
    <mergeCell ref="B287:D287"/>
    <mergeCell ref="B288:D288"/>
    <mergeCell ref="B289:D289"/>
    <mergeCell ref="B290:D290"/>
    <mergeCell ref="B291:D291"/>
    <mergeCell ref="B292:D292"/>
    <mergeCell ref="B159:D159"/>
    <mergeCell ref="B160:D160"/>
    <mergeCell ref="B166:D166"/>
    <mergeCell ref="B167:D167"/>
    <mergeCell ref="B168:D168"/>
    <mergeCell ref="B181:D181"/>
    <mergeCell ref="B170:D170"/>
    <mergeCell ref="B171:D171"/>
    <mergeCell ref="B172:D172"/>
    <mergeCell ref="B173:D173"/>
    <mergeCell ref="B174:D174"/>
    <mergeCell ref="B175:D175"/>
    <mergeCell ref="B161:D161"/>
    <mergeCell ref="B162:D162"/>
    <mergeCell ref="B163:D163"/>
    <mergeCell ref="B281:D281"/>
    <mergeCell ref="B282:D282"/>
    <mergeCell ref="B283:D283"/>
    <mergeCell ref="B299:D299"/>
    <mergeCell ref="B300:D300"/>
    <mergeCell ref="B301:D301"/>
    <mergeCell ref="B302:D302"/>
    <mergeCell ref="B303:D303"/>
    <mergeCell ref="B304:D304"/>
    <mergeCell ref="B293:D293"/>
    <mergeCell ref="B294:D294"/>
    <mergeCell ref="B295:D295"/>
    <mergeCell ref="B296:D296"/>
    <mergeCell ref="B297:D297"/>
    <mergeCell ref="B298:D298"/>
    <mergeCell ref="B373:C373"/>
    <mergeCell ref="E374:F374"/>
    <mergeCell ref="B376:J376"/>
    <mergeCell ref="A367:G367"/>
    <mergeCell ref="A368:G368"/>
    <mergeCell ref="E371:F371"/>
    <mergeCell ref="B374:C374"/>
    <mergeCell ref="A369:G369"/>
    <mergeCell ref="E372:F372"/>
    <mergeCell ref="B359:D359"/>
    <mergeCell ref="B362:D362"/>
    <mergeCell ref="B363:D363"/>
    <mergeCell ref="B364:D364"/>
    <mergeCell ref="B365:D365"/>
    <mergeCell ref="B366:D366"/>
    <mergeCell ref="B350:D350"/>
    <mergeCell ref="B351:D351"/>
    <mergeCell ref="B352:D352"/>
    <mergeCell ref="B353:D353"/>
    <mergeCell ref="B354:D354"/>
    <mergeCell ref="B358:D358"/>
    <mergeCell ref="B361:D361"/>
    <mergeCell ref="B360:D360"/>
    <mergeCell ref="B355:D355"/>
    <mergeCell ref="B356:D356"/>
    <mergeCell ref="B357:D357"/>
    <mergeCell ref="B340:D340"/>
    <mergeCell ref="B341:D341"/>
    <mergeCell ref="B342:D342"/>
    <mergeCell ref="B343:D343"/>
    <mergeCell ref="B348:D348"/>
    <mergeCell ref="B349:D349"/>
    <mergeCell ref="B331:D331"/>
    <mergeCell ref="B335:D335"/>
    <mergeCell ref="B336:D336"/>
    <mergeCell ref="B337:D337"/>
    <mergeCell ref="B338:D338"/>
    <mergeCell ref="B339:D339"/>
    <mergeCell ref="B332:D332"/>
    <mergeCell ref="B333:D333"/>
    <mergeCell ref="B334:D334"/>
    <mergeCell ref="B344:D344"/>
    <mergeCell ref="B345:D345"/>
    <mergeCell ref="B346:D346"/>
    <mergeCell ref="B347:D347"/>
    <mergeCell ref="B325:D325"/>
    <mergeCell ref="B326:D326"/>
    <mergeCell ref="B327:D327"/>
    <mergeCell ref="B328:D328"/>
    <mergeCell ref="B329:D329"/>
    <mergeCell ref="B330:D330"/>
    <mergeCell ref="B319:D319"/>
    <mergeCell ref="B320:D320"/>
    <mergeCell ref="B321:D321"/>
    <mergeCell ref="B322:D322"/>
    <mergeCell ref="B323:D323"/>
    <mergeCell ref="B324:D324"/>
    <mergeCell ref="B313:D313"/>
    <mergeCell ref="B314:D314"/>
    <mergeCell ref="B315:D315"/>
    <mergeCell ref="B316:D316"/>
    <mergeCell ref="B317:D317"/>
    <mergeCell ref="B318:D318"/>
    <mergeCell ref="B305:D305"/>
    <mergeCell ref="B306:D306"/>
    <mergeCell ref="B307:D307"/>
    <mergeCell ref="B310:D310"/>
    <mergeCell ref="B311:D311"/>
    <mergeCell ref="B312:D312"/>
    <mergeCell ref="B308:D308"/>
    <mergeCell ref="B309:D309"/>
    <mergeCell ref="B284:D284"/>
    <mergeCell ref="B285:D285"/>
    <mergeCell ref="B286:D286"/>
    <mergeCell ref="H267:J267"/>
    <mergeCell ref="B269:D269"/>
    <mergeCell ref="B270:D270"/>
    <mergeCell ref="B271:D271"/>
    <mergeCell ref="B279:D279"/>
    <mergeCell ref="B280:D280"/>
    <mergeCell ref="B272:D272"/>
    <mergeCell ref="B273:D273"/>
    <mergeCell ref="B274:D274"/>
    <mergeCell ref="B275:D275"/>
    <mergeCell ref="B276:D276"/>
    <mergeCell ref="B277:D277"/>
    <mergeCell ref="B278:D278"/>
    <mergeCell ref="B262:D262"/>
    <mergeCell ref="B263:D263"/>
    <mergeCell ref="A264:G264"/>
    <mergeCell ref="B266:J266"/>
    <mergeCell ref="A267:A268"/>
    <mergeCell ref="B267:D268"/>
    <mergeCell ref="E267:E268"/>
    <mergeCell ref="F267:F268"/>
    <mergeCell ref="G267:G268"/>
    <mergeCell ref="B256:D256"/>
    <mergeCell ref="B257:D257"/>
    <mergeCell ref="B258:D258"/>
    <mergeCell ref="B259:D259"/>
    <mergeCell ref="B260:D260"/>
    <mergeCell ref="B261:D261"/>
    <mergeCell ref="B254:D254"/>
    <mergeCell ref="B255:D255"/>
    <mergeCell ref="B243:D243"/>
    <mergeCell ref="B244:D244"/>
    <mergeCell ref="B245:D245"/>
    <mergeCell ref="B251:D251"/>
    <mergeCell ref="B252:D252"/>
    <mergeCell ref="B253:D253"/>
    <mergeCell ref="B246:D246"/>
    <mergeCell ref="B247:D247"/>
    <mergeCell ref="B248:D248"/>
    <mergeCell ref="B249:D249"/>
    <mergeCell ref="B250:D250"/>
    <mergeCell ref="B235:D235"/>
    <mergeCell ref="B236:D236"/>
    <mergeCell ref="B237:D237"/>
    <mergeCell ref="B240:D240"/>
    <mergeCell ref="B241:D241"/>
    <mergeCell ref="B242:D242"/>
    <mergeCell ref="H228:J228"/>
    <mergeCell ref="B230:D230"/>
    <mergeCell ref="B231:D231"/>
    <mergeCell ref="B232:D232"/>
    <mergeCell ref="B234:D234"/>
    <mergeCell ref="B233:D233"/>
    <mergeCell ref="B238:D238"/>
    <mergeCell ref="B239:D239"/>
    <mergeCell ref="B222:D222"/>
    <mergeCell ref="B223:D223"/>
    <mergeCell ref="B224:D224"/>
    <mergeCell ref="A225:G225"/>
    <mergeCell ref="B227:J227"/>
    <mergeCell ref="A228:A229"/>
    <mergeCell ref="B228:D229"/>
    <mergeCell ref="E228:E229"/>
    <mergeCell ref="F228:F229"/>
    <mergeCell ref="G228:G229"/>
    <mergeCell ref="H215:J215"/>
    <mergeCell ref="B217:D217"/>
    <mergeCell ref="B218:D218"/>
    <mergeCell ref="B219:D219"/>
    <mergeCell ref="B220:D220"/>
    <mergeCell ref="B221:D221"/>
    <mergeCell ref="B209:D209"/>
    <mergeCell ref="B210:D210"/>
    <mergeCell ref="B211:D211"/>
    <mergeCell ref="A212:G212"/>
    <mergeCell ref="B214:J214"/>
    <mergeCell ref="A215:A216"/>
    <mergeCell ref="B215:D216"/>
    <mergeCell ref="E215:E216"/>
    <mergeCell ref="F215:F216"/>
    <mergeCell ref="G215:G216"/>
    <mergeCell ref="B203:D203"/>
    <mergeCell ref="B204:D204"/>
    <mergeCell ref="B205:D205"/>
    <mergeCell ref="B206:D206"/>
    <mergeCell ref="B207:D207"/>
    <mergeCell ref="B208:D208"/>
    <mergeCell ref="B197:D197"/>
    <mergeCell ref="B198:D198"/>
    <mergeCell ref="B199:D199"/>
    <mergeCell ref="B200:D200"/>
    <mergeCell ref="B201:D201"/>
    <mergeCell ref="B202:D202"/>
    <mergeCell ref="B190:D190"/>
    <mergeCell ref="B191:D191"/>
    <mergeCell ref="A192:G192"/>
    <mergeCell ref="B194:J194"/>
    <mergeCell ref="A195:A196"/>
    <mergeCell ref="B195:D196"/>
    <mergeCell ref="E195:E196"/>
    <mergeCell ref="F195:F196"/>
    <mergeCell ref="G195:G196"/>
    <mergeCell ref="H195:J195"/>
    <mergeCell ref="B184:D184"/>
    <mergeCell ref="B185:D185"/>
    <mergeCell ref="B186:D186"/>
    <mergeCell ref="B187:D187"/>
    <mergeCell ref="B188:D188"/>
    <mergeCell ref="B189:D189"/>
    <mergeCell ref="B176:D176"/>
    <mergeCell ref="B177:D177"/>
    <mergeCell ref="B178:D178"/>
    <mergeCell ref="B179:D179"/>
    <mergeCell ref="B180:D180"/>
    <mergeCell ref="B183:D183"/>
    <mergeCell ref="B182:D182"/>
    <mergeCell ref="B151:D151"/>
    <mergeCell ref="B152:D152"/>
    <mergeCell ref="B140:D140"/>
    <mergeCell ref="B141:D141"/>
    <mergeCell ref="B142:D142"/>
    <mergeCell ref="A143:G143"/>
    <mergeCell ref="B145:J145"/>
    <mergeCell ref="A146:A147"/>
    <mergeCell ref="B146:D147"/>
    <mergeCell ref="E146:E147"/>
    <mergeCell ref="F146:F147"/>
    <mergeCell ref="G146:G147"/>
    <mergeCell ref="B130:D130"/>
    <mergeCell ref="B131:D131"/>
    <mergeCell ref="B132:D132"/>
    <mergeCell ref="B133:D133"/>
    <mergeCell ref="B134:D134"/>
    <mergeCell ref="A135:G135"/>
    <mergeCell ref="A128:A129"/>
    <mergeCell ref="B128:D129"/>
    <mergeCell ref="E128:E129"/>
    <mergeCell ref="F128:F129"/>
    <mergeCell ref="G128:G129"/>
    <mergeCell ref="H128:J128"/>
    <mergeCell ref="B121:D121"/>
    <mergeCell ref="B122:D122"/>
    <mergeCell ref="B123:D123"/>
    <mergeCell ref="B124:D124"/>
    <mergeCell ref="A125:G125"/>
    <mergeCell ref="B127:J127"/>
    <mergeCell ref="A116:G116"/>
    <mergeCell ref="B118:J118"/>
    <mergeCell ref="A119:A120"/>
    <mergeCell ref="B119:D120"/>
    <mergeCell ref="E119:E120"/>
    <mergeCell ref="F119:F120"/>
    <mergeCell ref="G119:G120"/>
    <mergeCell ref="H119:J119"/>
    <mergeCell ref="B111:D111"/>
    <mergeCell ref="B112:D112"/>
    <mergeCell ref="B113:D113"/>
    <mergeCell ref="B114:D114"/>
    <mergeCell ref="B115:D115"/>
    <mergeCell ref="H103:J103"/>
    <mergeCell ref="B105:D105"/>
    <mergeCell ref="B106:D106"/>
    <mergeCell ref="B107:D107"/>
    <mergeCell ref="B108:D108"/>
    <mergeCell ref="B109:D109"/>
    <mergeCell ref="A99:G99"/>
    <mergeCell ref="A101:J101"/>
    <mergeCell ref="B102:J102"/>
    <mergeCell ref="A103:A104"/>
    <mergeCell ref="B103:D104"/>
    <mergeCell ref="E103:E104"/>
    <mergeCell ref="F103:F104"/>
    <mergeCell ref="G103:G104"/>
    <mergeCell ref="B110:D110"/>
    <mergeCell ref="A90:G90"/>
    <mergeCell ref="A92:J92"/>
    <mergeCell ref="A93:A94"/>
    <mergeCell ref="B93:B94"/>
    <mergeCell ref="C93:C94"/>
    <mergeCell ref="D93:D94"/>
    <mergeCell ref="E93:E94"/>
    <mergeCell ref="F93:F94"/>
    <mergeCell ref="F77:F78"/>
    <mergeCell ref="G77:G78"/>
    <mergeCell ref="H77:J77"/>
    <mergeCell ref="G93:G94"/>
    <mergeCell ref="H93:J93"/>
    <mergeCell ref="A79:A82"/>
    <mergeCell ref="B79:B82"/>
    <mergeCell ref="C79:C82"/>
    <mergeCell ref="C84:C88"/>
    <mergeCell ref="B72:B73"/>
    <mergeCell ref="D72:G72"/>
    <mergeCell ref="D73:G73"/>
    <mergeCell ref="A74:G74"/>
    <mergeCell ref="A76:J76"/>
    <mergeCell ref="A77:A78"/>
    <mergeCell ref="B77:B78"/>
    <mergeCell ref="C77:C78"/>
    <mergeCell ref="D77:D78"/>
    <mergeCell ref="E77:E78"/>
    <mergeCell ref="A69:J69"/>
    <mergeCell ref="A70:A71"/>
    <mergeCell ref="B70:B71"/>
    <mergeCell ref="C70:C71"/>
    <mergeCell ref="D70:G71"/>
    <mergeCell ref="H70:J70"/>
    <mergeCell ref="H62:J62"/>
    <mergeCell ref="B64:B66"/>
    <mergeCell ref="D64:E64"/>
    <mergeCell ref="D65:E65"/>
    <mergeCell ref="D66:E66"/>
    <mergeCell ref="A67:G67"/>
    <mergeCell ref="A62:A63"/>
    <mergeCell ref="B62:B63"/>
    <mergeCell ref="C62:C63"/>
    <mergeCell ref="D62:E63"/>
    <mergeCell ref="F62:F63"/>
    <mergeCell ref="G62:G63"/>
    <mergeCell ref="B57:B58"/>
    <mergeCell ref="D57:E57"/>
    <mergeCell ref="D58:E58"/>
    <mergeCell ref="A59:G59"/>
    <mergeCell ref="A61:J61"/>
    <mergeCell ref="H49:J49"/>
    <mergeCell ref="D51:E51"/>
    <mergeCell ref="A52:G52"/>
    <mergeCell ref="A54:J54"/>
    <mergeCell ref="A55:A56"/>
    <mergeCell ref="B55:B56"/>
    <mergeCell ref="C55:C56"/>
    <mergeCell ref="D55:E56"/>
    <mergeCell ref="F55:F56"/>
    <mergeCell ref="G55:G56"/>
    <mergeCell ref="A46:G46"/>
    <mergeCell ref="A48:J48"/>
    <mergeCell ref="A49:A50"/>
    <mergeCell ref="B49:B50"/>
    <mergeCell ref="C49:C50"/>
    <mergeCell ref="D49:E50"/>
    <mergeCell ref="F49:F50"/>
    <mergeCell ref="G49:G50"/>
    <mergeCell ref="H55:J55"/>
    <mergeCell ref="A40:G40"/>
    <mergeCell ref="A42:J42"/>
    <mergeCell ref="A43:A44"/>
    <mergeCell ref="B43:B44"/>
    <mergeCell ref="C43:C44"/>
    <mergeCell ref="D43:D44"/>
    <mergeCell ref="E43:E44"/>
    <mergeCell ref="F43:F44"/>
    <mergeCell ref="G43:G44"/>
    <mergeCell ref="H43:J43"/>
    <mergeCell ref="A34:G34"/>
    <mergeCell ref="A36:J36"/>
    <mergeCell ref="A37:A38"/>
    <mergeCell ref="B37:B38"/>
    <mergeCell ref="C37:C38"/>
    <mergeCell ref="D37:D38"/>
    <mergeCell ref="E37:E38"/>
    <mergeCell ref="F37:F38"/>
    <mergeCell ref="G37:G38"/>
    <mergeCell ref="H37:J37"/>
    <mergeCell ref="A25:J25"/>
    <mergeCell ref="A26:A27"/>
    <mergeCell ref="B26:B27"/>
    <mergeCell ref="C26:C27"/>
    <mergeCell ref="D26:D27"/>
    <mergeCell ref="E26:E27"/>
    <mergeCell ref="F26:F27"/>
    <mergeCell ref="G26:G27"/>
    <mergeCell ref="H26:J26"/>
    <mergeCell ref="A22:B22"/>
    <mergeCell ref="C22:G22"/>
    <mergeCell ref="A12:J12"/>
    <mergeCell ref="A13:B14"/>
    <mergeCell ref="C13:G14"/>
    <mergeCell ref="H13:J13"/>
    <mergeCell ref="A15:B15"/>
    <mergeCell ref="C15:G15"/>
    <mergeCell ref="A23:G23"/>
    <mergeCell ref="C2:I2"/>
    <mergeCell ref="J2:J3"/>
    <mergeCell ref="D4:H4"/>
    <mergeCell ref="B5:J5"/>
    <mergeCell ref="C7:I7"/>
    <mergeCell ref="C8:I8"/>
    <mergeCell ref="A16:G16"/>
    <mergeCell ref="A18:J19"/>
    <mergeCell ref="A20:B21"/>
    <mergeCell ref="C20:G21"/>
    <mergeCell ref="H20:J20"/>
  </mergeCells>
  <pageMargins left="0.31496062992125984" right="0.19685039370078741" top="0.43307086614173229" bottom="0.31496062992125984" header="0.31496062992125984" footer="0.19685039370078741"/>
  <pageSetup paperSize="9" scale="64" fitToHeight="7" orientation="portrait" r:id="rId1"/>
  <rowBreaks count="1" manualBreakCount="1">
    <brk id="5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J72"/>
  <sheetViews>
    <sheetView tabSelected="1" workbookViewId="0">
      <selection activeCell="P15" sqref="P15"/>
    </sheetView>
  </sheetViews>
  <sheetFormatPr defaultColWidth="8.85546875" defaultRowHeight="15" x14ac:dyDescent="0.25"/>
  <cols>
    <col min="1" max="1" width="8.85546875" style="8"/>
    <col min="2" max="2" width="5" style="8" customWidth="1"/>
    <col min="3" max="5" width="8.85546875" style="8"/>
    <col min="6" max="6" width="14.42578125" style="8" customWidth="1"/>
    <col min="7" max="7" width="18.140625" style="8" customWidth="1"/>
    <col min="8" max="10" width="24" style="8" customWidth="1"/>
    <col min="11" max="16384" width="8.85546875" style="8"/>
  </cols>
  <sheetData>
    <row r="1" spans="1:10" ht="14.45" customHeight="1" x14ac:dyDescent="0.25">
      <c r="A1" s="742" t="s">
        <v>462</v>
      </c>
      <c r="B1" s="742"/>
      <c r="C1" s="742"/>
      <c r="D1" s="742"/>
      <c r="E1" s="742"/>
      <c r="F1" s="742"/>
      <c r="G1" s="742"/>
      <c r="H1" s="742"/>
      <c r="I1" s="742"/>
      <c r="J1" s="742"/>
    </row>
    <row r="2" spans="1:10" ht="17.45" customHeight="1" x14ac:dyDescent="0.25">
      <c r="A2" s="742"/>
      <c r="B2" s="742"/>
      <c r="C2" s="742"/>
      <c r="D2" s="742"/>
      <c r="E2" s="742"/>
      <c r="F2" s="742"/>
      <c r="G2" s="742"/>
      <c r="H2" s="742"/>
      <c r="I2" s="742"/>
      <c r="J2" s="742"/>
    </row>
    <row r="3" spans="1:10" x14ac:dyDescent="0.25">
      <c r="A3" s="743"/>
      <c r="B3" s="743"/>
      <c r="C3" s="743"/>
      <c r="D3" s="743"/>
      <c r="E3" s="743"/>
      <c r="F3" s="743"/>
      <c r="G3" s="743"/>
      <c r="H3" s="743"/>
      <c r="I3" s="743"/>
      <c r="J3" s="743"/>
    </row>
    <row r="4" spans="1:10" ht="15.75" x14ac:dyDescent="0.25">
      <c r="A4" s="483" t="s">
        <v>176</v>
      </c>
      <c r="B4" s="483"/>
      <c r="C4" s="483" t="s">
        <v>81</v>
      </c>
      <c r="D4" s="483"/>
      <c r="E4" s="483"/>
      <c r="F4" s="483"/>
      <c r="G4" s="483"/>
      <c r="H4" s="483" t="s">
        <v>106</v>
      </c>
      <c r="I4" s="483"/>
      <c r="J4" s="483"/>
    </row>
    <row r="5" spans="1:10" ht="15.75" x14ac:dyDescent="0.25">
      <c r="A5" s="483"/>
      <c r="B5" s="483"/>
      <c r="C5" s="483"/>
      <c r="D5" s="483"/>
      <c r="E5" s="483"/>
      <c r="F5" s="483"/>
      <c r="G5" s="483"/>
      <c r="H5" s="79">
        <f>'расшифровка 4'!H14</f>
        <v>2020</v>
      </c>
      <c r="I5" s="79">
        <f>'расшифровка 4'!I14</f>
        <v>2021</v>
      </c>
      <c r="J5" s="79">
        <f>'расшифровка 4'!J14</f>
        <v>2022</v>
      </c>
    </row>
    <row r="6" spans="1:10" ht="19.5" x14ac:dyDescent="0.25">
      <c r="A6" s="583">
        <v>244</v>
      </c>
      <c r="B6" s="583"/>
      <c r="C6" s="483" t="s">
        <v>177</v>
      </c>
      <c r="D6" s="483"/>
      <c r="E6" s="483"/>
      <c r="F6" s="483"/>
      <c r="G6" s="391" t="s">
        <v>178</v>
      </c>
      <c r="H6" s="376">
        <f>'расшифровка 4'!H440</f>
        <v>4414654.6500000004</v>
      </c>
      <c r="I6" s="376">
        <f>'расшифровка 4'!I440</f>
        <v>4414636</v>
      </c>
      <c r="J6" s="376">
        <f>'расшифровка 4'!J440</f>
        <v>4414636</v>
      </c>
    </row>
    <row r="7" spans="1:10" ht="19.5" x14ac:dyDescent="0.25">
      <c r="A7" s="737" t="s">
        <v>227</v>
      </c>
      <c r="B7" s="738"/>
      <c r="C7" s="483" t="s">
        <v>177</v>
      </c>
      <c r="D7" s="483"/>
      <c r="E7" s="483"/>
      <c r="F7" s="483"/>
      <c r="G7" s="579" t="s">
        <v>179</v>
      </c>
      <c r="H7" s="376">
        <f>'расшифровка 5'!H271+'расшифровка 5'!H95</f>
        <v>3273855</v>
      </c>
      <c r="I7" s="376">
        <f>'расшифровка 5'!I271+'расшифровка 5'!I95</f>
        <v>3260825</v>
      </c>
      <c r="J7" s="376">
        <f>'расшифровка 5'!J271+'расшифровка 5'!J95</f>
        <v>3260825</v>
      </c>
    </row>
    <row r="8" spans="1:10" ht="19.5" x14ac:dyDescent="0.25">
      <c r="A8" s="739"/>
      <c r="B8" s="740"/>
      <c r="C8" s="741" t="s">
        <v>363</v>
      </c>
      <c r="D8" s="741"/>
      <c r="E8" s="741"/>
      <c r="F8" s="741"/>
      <c r="G8" s="581"/>
      <c r="H8" s="377">
        <f>'расшифровка 5'!H95</f>
        <v>0</v>
      </c>
      <c r="I8" s="377">
        <f>'расшифровка 5'!I95</f>
        <v>0</v>
      </c>
      <c r="J8" s="377">
        <f>'расшифровка 5'!J95</f>
        <v>0</v>
      </c>
    </row>
    <row r="9" spans="1:10" ht="19.5" x14ac:dyDescent="0.25">
      <c r="A9" s="737" t="s">
        <v>461</v>
      </c>
      <c r="B9" s="738"/>
      <c r="C9" s="483" t="s">
        <v>177</v>
      </c>
      <c r="D9" s="483"/>
      <c r="E9" s="483"/>
      <c r="F9" s="483"/>
      <c r="G9" s="579" t="s">
        <v>362</v>
      </c>
      <c r="H9" s="376">
        <f>'расшифровка 6'!H283+'расшифровка 6'!H104</f>
        <v>0</v>
      </c>
      <c r="I9" s="376">
        <f>'расшифровка 6'!I283+'расшифровка 6'!I104</f>
        <v>0</v>
      </c>
      <c r="J9" s="376">
        <f>'расшифровка 6'!J283+'расшифровка 6'!J104</f>
        <v>0</v>
      </c>
    </row>
    <row r="10" spans="1:10" ht="19.5" x14ac:dyDescent="0.25">
      <c r="A10" s="739"/>
      <c r="B10" s="740"/>
      <c r="C10" s="741" t="s">
        <v>460</v>
      </c>
      <c r="D10" s="741"/>
      <c r="E10" s="741"/>
      <c r="F10" s="741"/>
      <c r="G10" s="581"/>
      <c r="H10" s="377">
        <f>'расшифровка 6'!H104</f>
        <v>0</v>
      </c>
      <c r="I10" s="377">
        <f>'расшифровка 6'!I104</f>
        <v>0</v>
      </c>
      <c r="J10" s="377">
        <f>'расшифровка 6'!J104</f>
        <v>0</v>
      </c>
    </row>
    <row r="11" spans="1:10" ht="19.5" x14ac:dyDescent="0.25">
      <c r="A11" s="583">
        <v>244</v>
      </c>
      <c r="B11" s="583"/>
      <c r="C11" s="483" t="s">
        <v>177</v>
      </c>
      <c r="D11" s="483"/>
      <c r="E11" s="483"/>
      <c r="F11" s="483"/>
      <c r="G11" s="391" t="s">
        <v>180</v>
      </c>
      <c r="H11" s="376">
        <f>'расшифровка 2'!H368</f>
        <v>0</v>
      </c>
      <c r="I11" s="376">
        <f>'расшифровка 2'!I368</f>
        <v>0</v>
      </c>
      <c r="J11" s="376">
        <f>'расшифровка 2'!J368</f>
        <v>0</v>
      </c>
    </row>
    <row r="12" spans="1:10" ht="19.5" x14ac:dyDescent="0.3">
      <c r="A12" s="723" t="s">
        <v>225</v>
      </c>
      <c r="B12" s="724"/>
      <c r="C12" s="724"/>
      <c r="D12" s="724"/>
      <c r="E12" s="724"/>
      <c r="F12" s="724"/>
      <c r="G12" s="725"/>
      <c r="H12" s="378">
        <f>H6+H7+H9+H11</f>
        <v>7688509.6500000004</v>
      </c>
      <c r="I12" s="378">
        <f t="shared" ref="I12:J12" si="0">I6+I7+I9+I11</f>
        <v>7675461</v>
      </c>
      <c r="J12" s="378">
        <f t="shared" si="0"/>
        <v>7675461</v>
      </c>
    </row>
    <row r="13" spans="1:10" ht="15.75" x14ac:dyDescent="0.25">
      <c r="A13" s="746" t="s">
        <v>463</v>
      </c>
      <c r="B13" s="746"/>
      <c r="C13" s="746"/>
      <c r="D13" s="746"/>
      <c r="E13" s="746"/>
      <c r="F13" s="746"/>
      <c r="G13" s="746"/>
      <c r="H13" s="379">
        <f>H8+H10</f>
        <v>0</v>
      </c>
      <c r="I13" s="379">
        <f t="shared" ref="I13:J13" si="1">I8+I10</f>
        <v>0</v>
      </c>
      <c r="J13" s="379">
        <f t="shared" si="1"/>
        <v>0</v>
      </c>
    </row>
    <row r="14" spans="1:10" ht="15.75" x14ac:dyDescent="0.25">
      <c r="A14" s="747" t="s">
        <v>464</v>
      </c>
      <c r="B14" s="747"/>
      <c r="C14" s="747"/>
      <c r="D14" s="747"/>
      <c r="E14" s="747"/>
      <c r="F14" s="747"/>
      <c r="G14" s="747"/>
      <c r="H14" s="362">
        <f>H12-H13</f>
        <v>7688509.6500000004</v>
      </c>
      <c r="I14" s="362">
        <f t="shared" ref="I14:J14" si="2">I12-I13</f>
        <v>7675461</v>
      </c>
      <c r="J14" s="362">
        <f t="shared" si="2"/>
        <v>7675461</v>
      </c>
    </row>
    <row r="15" spans="1:10" x14ac:dyDescent="0.25">
      <c r="A15" s="335"/>
      <c r="B15" s="335"/>
      <c r="C15" s="335"/>
      <c r="D15" s="335"/>
      <c r="E15" s="335"/>
      <c r="F15" s="335"/>
      <c r="G15" s="335"/>
      <c r="H15" s="380"/>
      <c r="I15" s="380"/>
      <c r="J15" s="380"/>
    </row>
    <row r="16" spans="1:10" ht="52.9" customHeight="1" x14ac:dyDescent="0.25">
      <c r="A16" s="335"/>
      <c r="B16" s="335"/>
      <c r="C16" s="335"/>
      <c r="D16" s="335"/>
      <c r="E16" s="335"/>
      <c r="F16" s="335"/>
      <c r="G16" s="335"/>
      <c r="H16" s="335"/>
      <c r="I16" s="754" t="s">
        <v>228</v>
      </c>
      <c r="J16" s="754"/>
    </row>
    <row r="17" spans="1:10" ht="23.65" customHeight="1" x14ac:dyDescent="0.25">
      <c r="A17" s="755" t="s">
        <v>176</v>
      </c>
      <c r="B17" s="755"/>
      <c r="C17" s="755" t="s">
        <v>81</v>
      </c>
      <c r="D17" s="755"/>
      <c r="E17" s="755"/>
      <c r="F17" s="755"/>
      <c r="G17" s="381"/>
      <c r="H17" s="382">
        <f>H5</f>
        <v>2020</v>
      </c>
      <c r="I17" s="400">
        <f t="shared" ref="I17:J17" si="3">I5</f>
        <v>2021</v>
      </c>
      <c r="J17" s="400">
        <f t="shared" si="3"/>
        <v>2022</v>
      </c>
    </row>
    <row r="18" spans="1:10" ht="19.5" x14ac:dyDescent="0.3">
      <c r="A18" s="731">
        <v>111</v>
      </c>
      <c r="B18" s="732"/>
      <c r="C18" s="726" t="s">
        <v>103</v>
      </c>
      <c r="D18" s="726"/>
      <c r="E18" s="726"/>
      <c r="F18" s="726"/>
      <c r="G18" s="392" t="s">
        <v>164</v>
      </c>
      <c r="H18" s="383">
        <f>'расшифровка 4'!H15+'расшифровка 5'!H15+'расшифровка 2'!H15</f>
        <v>1591635</v>
      </c>
      <c r="I18" s="383">
        <f>'расшифровка 4'!I15+'расшифровка 5'!I15+'расшифровка 2'!I15</f>
        <v>1591635</v>
      </c>
      <c r="J18" s="383">
        <f>'расшифровка 4'!J15+'расшифровка 5'!J15+'расшифровка 2'!J15</f>
        <v>1591635</v>
      </c>
    </row>
    <row r="19" spans="1:10" ht="19.5" x14ac:dyDescent="0.3">
      <c r="A19" s="752"/>
      <c r="B19" s="753"/>
      <c r="C19" s="726" t="s">
        <v>103</v>
      </c>
      <c r="D19" s="726"/>
      <c r="E19" s="726"/>
      <c r="F19" s="726"/>
      <c r="G19" s="392" t="s">
        <v>165</v>
      </c>
      <c r="H19" s="383">
        <f>'расшифровка 4'!H16</f>
        <v>17310619</v>
      </c>
      <c r="I19" s="383">
        <f>'расшифровка 4'!I16</f>
        <v>17310619</v>
      </c>
      <c r="J19" s="383">
        <f>'расшифровка 4'!J16</f>
        <v>17310619</v>
      </c>
    </row>
    <row r="20" spans="1:10" ht="19.5" x14ac:dyDescent="0.3">
      <c r="A20" s="751"/>
      <c r="B20" s="751"/>
      <c r="C20" s="748"/>
      <c r="D20" s="749"/>
      <c r="E20" s="749"/>
      <c r="F20" s="750"/>
      <c r="G20" s="397" t="s">
        <v>331</v>
      </c>
      <c r="H20" s="395">
        <f>H18+H19</f>
        <v>18902254</v>
      </c>
      <c r="I20" s="395">
        <f t="shared" ref="I20:J20" si="4">I18+I19</f>
        <v>18902254</v>
      </c>
      <c r="J20" s="395">
        <f t="shared" si="4"/>
        <v>18902254</v>
      </c>
    </row>
    <row r="21" spans="1:10" ht="19.5" x14ac:dyDescent="0.3">
      <c r="A21" s="335"/>
      <c r="B21" s="335"/>
      <c r="C21" s="335"/>
      <c r="D21" s="335"/>
      <c r="E21" s="335"/>
      <c r="F21" s="335"/>
      <c r="G21" s="384"/>
      <c r="H21" s="385"/>
      <c r="I21" s="385"/>
      <c r="J21" s="385"/>
    </row>
    <row r="22" spans="1:10" ht="19.5" x14ac:dyDescent="0.3">
      <c r="A22" s="731">
        <v>119</v>
      </c>
      <c r="B22" s="732"/>
      <c r="C22" s="726" t="s">
        <v>104</v>
      </c>
      <c r="D22" s="726"/>
      <c r="E22" s="726"/>
      <c r="F22" s="726"/>
      <c r="G22" s="392" t="s">
        <v>164</v>
      </c>
      <c r="H22" s="383">
        <f>'расшифровка 4'!H23+'расшифровка 5'!H22+'расшифровка 2'!H22</f>
        <v>480674</v>
      </c>
      <c r="I22" s="383">
        <f>'расшифровка 4'!I23+'расшифровка 5'!I22+'расшифровка 2'!I22</f>
        <v>480674</v>
      </c>
      <c r="J22" s="383">
        <f>'расшифровка 4'!J23+'расшифровка 5'!J22+'расшифровка 2'!J22</f>
        <v>480674</v>
      </c>
    </row>
    <row r="23" spans="1:10" ht="19.5" x14ac:dyDescent="0.3">
      <c r="A23" s="752"/>
      <c r="B23" s="753"/>
      <c r="C23" s="726" t="s">
        <v>104</v>
      </c>
      <c r="D23" s="726"/>
      <c r="E23" s="726"/>
      <c r="F23" s="726"/>
      <c r="G23" s="392" t="s">
        <v>165</v>
      </c>
      <c r="H23" s="383">
        <f>'расшифровка 4'!H24</f>
        <v>5227807</v>
      </c>
      <c r="I23" s="383">
        <f>'расшифровка 4'!I24</f>
        <v>5227807</v>
      </c>
      <c r="J23" s="383">
        <f>'расшифровка 4'!J24</f>
        <v>5227807</v>
      </c>
    </row>
    <row r="24" spans="1:10" ht="19.5" x14ac:dyDescent="0.3">
      <c r="A24" s="751"/>
      <c r="B24" s="751"/>
      <c r="C24" s="748"/>
      <c r="D24" s="749"/>
      <c r="E24" s="749"/>
      <c r="F24" s="750"/>
      <c r="G24" s="397" t="s">
        <v>332</v>
      </c>
      <c r="H24" s="395">
        <f>H22+H23</f>
        <v>5708481</v>
      </c>
      <c r="I24" s="395">
        <f t="shared" ref="I24" si="5">I22+I23</f>
        <v>5708481</v>
      </c>
      <c r="J24" s="395">
        <f t="shared" ref="J24" si="6">J22+J23</f>
        <v>5708481</v>
      </c>
    </row>
    <row r="25" spans="1:10" ht="9" customHeight="1" x14ac:dyDescent="0.3">
      <c r="A25" s="335"/>
      <c r="B25" s="335"/>
      <c r="C25" s="335"/>
      <c r="D25" s="335"/>
      <c r="E25" s="335"/>
      <c r="F25" s="335"/>
      <c r="G25" s="384"/>
      <c r="H25" s="385"/>
      <c r="I25" s="385"/>
      <c r="J25" s="385"/>
    </row>
    <row r="26" spans="1:10" x14ac:dyDescent="0.25">
      <c r="A26" s="744" t="s">
        <v>364</v>
      </c>
      <c r="B26" s="744"/>
      <c r="C26" s="745" t="s">
        <v>365</v>
      </c>
      <c r="D26" s="745"/>
      <c r="E26" s="745"/>
      <c r="F26" s="745"/>
      <c r="G26" s="745"/>
      <c r="H26" s="386">
        <f>H20+H24</f>
        <v>24610735</v>
      </c>
      <c r="I26" s="386">
        <f t="shared" ref="I26:J26" si="7">I20+I24</f>
        <v>24610735</v>
      </c>
      <c r="J26" s="386">
        <f t="shared" si="7"/>
        <v>24610735</v>
      </c>
    </row>
    <row r="27" spans="1:10" ht="7.15" customHeight="1" x14ac:dyDescent="0.3">
      <c r="A27" s="335"/>
      <c r="B27" s="335"/>
      <c r="C27" s="335"/>
      <c r="D27" s="335"/>
      <c r="E27" s="335"/>
      <c r="F27" s="335"/>
      <c r="G27" s="384"/>
      <c r="H27" s="385"/>
      <c r="I27" s="385"/>
      <c r="J27" s="385"/>
    </row>
    <row r="28" spans="1:10" ht="19.5" x14ac:dyDescent="0.3">
      <c r="A28" s="726" t="s">
        <v>176</v>
      </c>
      <c r="B28" s="726"/>
      <c r="C28" s="726"/>
      <c r="D28" s="726"/>
      <c r="E28" s="726"/>
      <c r="F28" s="726"/>
      <c r="G28" s="381"/>
      <c r="H28" s="383"/>
      <c r="I28" s="383"/>
      <c r="J28" s="383"/>
    </row>
    <row r="29" spans="1:10" ht="19.5" x14ac:dyDescent="0.3">
      <c r="A29" s="730">
        <v>112</v>
      </c>
      <c r="B29" s="730"/>
      <c r="C29" s="736"/>
      <c r="D29" s="726"/>
      <c r="E29" s="726"/>
      <c r="F29" s="726"/>
      <c r="G29" s="387" t="s">
        <v>178</v>
      </c>
      <c r="H29" s="383">
        <f>'расшифровка 4'!H80</f>
        <v>1440</v>
      </c>
      <c r="I29" s="383">
        <f>'расшифровка 4'!I80</f>
        <v>1440</v>
      </c>
      <c r="J29" s="383">
        <f>'расшифровка 4'!J80</f>
        <v>1440</v>
      </c>
    </row>
    <row r="30" spans="1:10" ht="19.5" x14ac:dyDescent="0.3">
      <c r="A30" s="730"/>
      <c r="B30" s="730"/>
      <c r="C30" s="735"/>
      <c r="D30" s="735"/>
      <c r="E30" s="735"/>
      <c r="F30" s="736"/>
      <c r="G30" s="387" t="s">
        <v>179</v>
      </c>
      <c r="H30" s="383">
        <f>'расшифровка 5'!H34</f>
        <v>0</v>
      </c>
      <c r="I30" s="383">
        <f>'расшифровка 5'!I34</f>
        <v>0</v>
      </c>
      <c r="J30" s="383">
        <f>'расшифровка 5'!J34</f>
        <v>0</v>
      </c>
    </row>
    <row r="31" spans="1:10" ht="19.5" x14ac:dyDescent="0.3">
      <c r="A31" s="730"/>
      <c r="B31" s="730"/>
      <c r="C31" s="735"/>
      <c r="D31" s="735"/>
      <c r="E31" s="735"/>
      <c r="F31" s="736"/>
      <c r="G31" s="387" t="s">
        <v>180</v>
      </c>
      <c r="H31" s="383">
        <f>'расшифровка 2'!H34</f>
        <v>0</v>
      </c>
      <c r="I31" s="383">
        <f>'расшифровка 2'!I34</f>
        <v>0</v>
      </c>
      <c r="J31" s="383">
        <f>'расшифровка 2'!J34</f>
        <v>0</v>
      </c>
    </row>
    <row r="32" spans="1:10" ht="19.5" x14ac:dyDescent="0.3">
      <c r="A32" s="398"/>
      <c r="B32" s="396"/>
      <c r="C32" s="398"/>
      <c r="D32" s="399"/>
      <c r="E32" s="399"/>
      <c r="F32" s="396"/>
      <c r="G32" s="397" t="s">
        <v>336</v>
      </c>
      <c r="H32" s="395">
        <f>H29+H30+H31</f>
        <v>1440</v>
      </c>
      <c r="I32" s="395">
        <f t="shared" ref="I32:J32" si="8">I29+I30+I31</f>
        <v>1440</v>
      </c>
      <c r="J32" s="395">
        <f t="shared" si="8"/>
        <v>1440</v>
      </c>
    </row>
    <row r="33" spans="1:10" customFormat="1" x14ac:dyDescent="0.25">
      <c r="A33" s="744" t="s">
        <v>366</v>
      </c>
      <c r="B33" s="744"/>
      <c r="C33" s="745" t="s">
        <v>367</v>
      </c>
      <c r="D33" s="745"/>
      <c r="E33" s="745"/>
      <c r="F33" s="745"/>
      <c r="G33" s="745"/>
      <c r="H33" s="386">
        <f>H26+H32</f>
        <v>24612175</v>
      </c>
      <c r="I33" s="386">
        <f t="shared" ref="I33:J33" si="9">I26+I32</f>
        <v>24612175</v>
      </c>
      <c r="J33" s="386">
        <f t="shared" si="9"/>
        <v>24612175</v>
      </c>
    </row>
    <row r="34" spans="1:10" ht="19.5" x14ac:dyDescent="0.3">
      <c r="A34" s="726" t="s">
        <v>176</v>
      </c>
      <c r="B34" s="726"/>
      <c r="C34" s="726"/>
      <c r="D34" s="726"/>
      <c r="E34" s="726"/>
      <c r="F34" s="726"/>
      <c r="G34" s="381"/>
      <c r="H34" s="383"/>
      <c r="I34" s="383"/>
      <c r="J34" s="383"/>
    </row>
    <row r="35" spans="1:10" ht="19.5" x14ac:dyDescent="0.3">
      <c r="A35" s="731">
        <v>851</v>
      </c>
      <c r="B35" s="732"/>
      <c r="C35" s="736"/>
      <c r="D35" s="726"/>
      <c r="E35" s="726"/>
      <c r="F35" s="726"/>
      <c r="G35" s="387" t="s">
        <v>178</v>
      </c>
      <c r="H35" s="383">
        <f>'расшифровка 4'!H105</f>
        <v>483047</v>
      </c>
      <c r="I35" s="383">
        <f>'расшифровка 4'!I105</f>
        <v>483047</v>
      </c>
      <c r="J35" s="383">
        <f>'расшифровка 4'!J105</f>
        <v>483047</v>
      </c>
    </row>
    <row r="36" spans="1:10" ht="19.5" x14ac:dyDescent="0.3">
      <c r="A36" s="733"/>
      <c r="B36" s="734"/>
      <c r="C36" s="735"/>
      <c r="D36" s="735"/>
      <c r="E36" s="735"/>
      <c r="F36" s="736"/>
      <c r="G36" s="387" t="s">
        <v>179</v>
      </c>
      <c r="H36" s="383">
        <f>'расшифровка 5'!H59</f>
        <v>0</v>
      </c>
      <c r="I36" s="383">
        <f>'расшифровка 5'!I59</f>
        <v>0</v>
      </c>
      <c r="J36" s="383">
        <f>'расшифровка 5'!J59</f>
        <v>0</v>
      </c>
    </row>
    <row r="37" spans="1:10" ht="19.5" x14ac:dyDescent="0.3">
      <c r="A37" s="733"/>
      <c r="B37" s="734"/>
      <c r="C37" s="735"/>
      <c r="D37" s="735"/>
      <c r="E37" s="735"/>
      <c r="F37" s="736"/>
      <c r="G37" s="387" t="s">
        <v>362</v>
      </c>
      <c r="H37" s="383">
        <f>'расшифровка 6'!H59</f>
        <v>0</v>
      </c>
      <c r="I37" s="383">
        <f>'расшифровка 6'!I59</f>
        <v>0</v>
      </c>
      <c r="J37" s="383">
        <f>'расшифровка 6'!J59</f>
        <v>0</v>
      </c>
    </row>
    <row r="38" spans="1:10" ht="19.5" x14ac:dyDescent="0.3">
      <c r="A38" s="733"/>
      <c r="B38" s="734"/>
      <c r="C38" s="735"/>
      <c r="D38" s="735"/>
      <c r="E38" s="735"/>
      <c r="F38" s="736"/>
      <c r="G38" s="387" t="s">
        <v>180</v>
      </c>
      <c r="H38" s="383">
        <f>'расшифровка 2'!H59</f>
        <v>0</v>
      </c>
      <c r="I38" s="383">
        <f>'расшифровка 2'!I59</f>
        <v>0</v>
      </c>
      <c r="J38" s="383">
        <f>'расшифровка 2'!J59</f>
        <v>0</v>
      </c>
    </row>
    <row r="39" spans="1:10" ht="19.5" x14ac:dyDescent="0.3">
      <c r="A39" s="398"/>
      <c r="B39" s="396"/>
      <c r="C39" s="398"/>
      <c r="D39" s="399"/>
      <c r="E39" s="399"/>
      <c r="F39" s="396"/>
      <c r="G39" s="397" t="s">
        <v>333</v>
      </c>
      <c r="H39" s="395">
        <f>SUM(H35:H38)</f>
        <v>483047</v>
      </c>
      <c r="I39" s="395">
        <f t="shared" ref="I39:J39" si="10">SUM(I35:I38)</f>
        <v>483047</v>
      </c>
      <c r="J39" s="395">
        <f t="shared" si="10"/>
        <v>483047</v>
      </c>
    </row>
    <row r="40" spans="1:10" ht="7.9" customHeight="1" x14ac:dyDescent="0.3">
      <c r="A40" s="335"/>
      <c r="B40" s="335"/>
      <c r="C40" s="335"/>
      <c r="D40" s="335"/>
      <c r="E40" s="335"/>
      <c r="F40" s="335"/>
      <c r="G40" s="335"/>
      <c r="H40" s="385"/>
      <c r="I40" s="385"/>
      <c r="J40" s="385"/>
    </row>
    <row r="41" spans="1:10" ht="19.5" x14ac:dyDescent="0.3">
      <c r="A41" s="726" t="s">
        <v>176</v>
      </c>
      <c r="B41" s="726"/>
      <c r="C41" s="726"/>
      <c r="D41" s="726"/>
      <c r="E41" s="726"/>
      <c r="F41" s="726"/>
      <c r="G41" s="381"/>
      <c r="H41" s="383"/>
      <c r="I41" s="383"/>
      <c r="J41" s="383"/>
    </row>
    <row r="42" spans="1:10" ht="19.5" x14ac:dyDescent="0.3">
      <c r="A42" s="731">
        <v>852</v>
      </c>
      <c r="B42" s="732"/>
      <c r="C42" s="736"/>
      <c r="D42" s="726"/>
      <c r="E42" s="726"/>
      <c r="F42" s="726"/>
      <c r="G42" s="387" t="s">
        <v>178</v>
      </c>
      <c r="H42" s="383">
        <f>'расшифровка 4'!H113</f>
        <v>0</v>
      </c>
      <c r="I42" s="383">
        <f>'расшифровка 4'!I113</f>
        <v>0</v>
      </c>
      <c r="J42" s="383">
        <f>'расшифровка 4'!J113</f>
        <v>0</v>
      </c>
    </row>
    <row r="43" spans="1:10" ht="19.5" x14ac:dyDescent="0.3">
      <c r="A43" s="733"/>
      <c r="B43" s="734"/>
      <c r="C43" s="735"/>
      <c r="D43" s="735"/>
      <c r="E43" s="735"/>
      <c r="F43" s="736"/>
      <c r="G43" s="387" t="s">
        <v>179</v>
      </c>
      <c r="H43" s="383">
        <f>'расшифровка 5'!H67</f>
        <v>0</v>
      </c>
      <c r="I43" s="383">
        <f>'расшифровка 5'!I67</f>
        <v>0</v>
      </c>
      <c r="J43" s="383">
        <f>'расшифровка 5'!J67</f>
        <v>0</v>
      </c>
    </row>
    <row r="44" spans="1:10" ht="19.5" x14ac:dyDescent="0.3">
      <c r="A44" s="733"/>
      <c r="B44" s="734"/>
      <c r="C44" s="735"/>
      <c r="D44" s="735"/>
      <c r="E44" s="735"/>
      <c r="F44" s="736"/>
      <c r="G44" s="387" t="s">
        <v>362</v>
      </c>
      <c r="H44" s="383">
        <f>'расшифровка 6'!H67</f>
        <v>0</v>
      </c>
      <c r="I44" s="383">
        <f>'расшифровка 6'!I67</f>
        <v>0</v>
      </c>
      <c r="J44" s="383">
        <f>'расшифровка 6'!J67</f>
        <v>0</v>
      </c>
    </row>
    <row r="45" spans="1:10" ht="19.5" x14ac:dyDescent="0.3">
      <c r="A45" s="733"/>
      <c r="B45" s="734"/>
      <c r="C45" s="735"/>
      <c r="D45" s="735"/>
      <c r="E45" s="735"/>
      <c r="F45" s="736"/>
      <c r="G45" s="387" t="s">
        <v>180</v>
      </c>
      <c r="H45" s="383">
        <f>'расшифровка 2'!H67</f>
        <v>0</v>
      </c>
      <c r="I45" s="383">
        <f>'расшифровка 2'!I67</f>
        <v>0</v>
      </c>
      <c r="J45" s="383">
        <f>'расшифровка 2'!J67</f>
        <v>0</v>
      </c>
    </row>
    <row r="46" spans="1:10" ht="19.5" x14ac:dyDescent="0.3">
      <c r="A46" s="398"/>
      <c r="B46" s="396"/>
      <c r="C46" s="398"/>
      <c r="D46" s="399"/>
      <c r="E46" s="399"/>
      <c r="F46" s="396"/>
      <c r="G46" s="397" t="s">
        <v>335</v>
      </c>
      <c r="H46" s="395">
        <f>SUM(H42:H45)</f>
        <v>0</v>
      </c>
      <c r="I46" s="395">
        <f>SUM(I42:I45)</f>
        <v>0</v>
      </c>
      <c r="J46" s="395">
        <f>SUM(J42:J45)</f>
        <v>0</v>
      </c>
    </row>
    <row r="47" spans="1:10" ht="9.6" customHeight="1" x14ac:dyDescent="0.3">
      <c r="A47" s="335"/>
      <c r="B47" s="335"/>
      <c r="C47" s="335"/>
      <c r="D47" s="335"/>
      <c r="E47" s="335"/>
      <c r="F47" s="335"/>
      <c r="G47" s="335"/>
      <c r="H47" s="385"/>
      <c r="I47" s="385"/>
      <c r="J47" s="385"/>
    </row>
    <row r="48" spans="1:10" ht="19.5" x14ac:dyDescent="0.3">
      <c r="A48" s="726" t="s">
        <v>176</v>
      </c>
      <c r="B48" s="726"/>
      <c r="C48" s="726"/>
      <c r="D48" s="726"/>
      <c r="E48" s="726"/>
      <c r="F48" s="726"/>
      <c r="G48" s="381"/>
      <c r="H48" s="383"/>
      <c r="I48" s="383"/>
      <c r="J48" s="383"/>
    </row>
    <row r="49" spans="1:10" ht="19.5" x14ac:dyDescent="0.3">
      <c r="A49" s="731">
        <v>853</v>
      </c>
      <c r="B49" s="732"/>
      <c r="C49" s="736"/>
      <c r="D49" s="726"/>
      <c r="E49" s="726"/>
      <c r="F49" s="726"/>
      <c r="G49" s="387" t="s">
        <v>178</v>
      </c>
      <c r="H49" s="383">
        <f>'расшифровка 4'!H120</f>
        <v>0</v>
      </c>
      <c r="I49" s="383">
        <f>'расшифровка 4'!I120</f>
        <v>0</v>
      </c>
      <c r="J49" s="383">
        <f>'расшифровка 4'!J120</f>
        <v>0</v>
      </c>
    </row>
    <row r="50" spans="1:10" ht="19.5" x14ac:dyDescent="0.3">
      <c r="A50" s="733"/>
      <c r="B50" s="734"/>
      <c r="C50" s="735"/>
      <c r="D50" s="735"/>
      <c r="E50" s="735"/>
      <c r="F50" s="736"/>
      <c r="G50" s="387" t="s">
        <v>179</v>
      </c>
      <c r="H50" s="383">
        <f>'расшифровка 5'!H74</f>
        <v>0</v>
      </c>
      <c r="I50" s="383">
        <f>'расшифровка 5'!I74</f>
        <v>0</v>
      </c>
      <c r="J50" s="383">
        <f>'расшифровка 5'!J74</f>
        <v>0</v>
      </c>
    </row>
    <row r="51" spans="1:10" ht="19.5" x14ac:dyDescent="0.3">
      <c r="A51" s="733"/>
      <c r="B51" s="734"/>
      <c r="C51" s="735"/>
      <c r="D51" s="735"/>
      <c r="E51" s="735"/>
      <c r="F51" s="736"/>
      <c r="G51" s="387" t="s">
        <v>362</v>
      </c>
      <c r="H51" s="383">
        <f>'расшифровка 6'!H74</f>
        <v>0</v>
      </c>
      <c r="I51" s="383">
        <f>'расшифровка 6'!I74</f>
        <v>0</v>
      </c>
      <c r="J51" s="383">
        <f>'расшифровка 6'!J74</f>
        <v>0</v>
      </c>
    </row>
    <row r="52" spans="1:10" ht="19.5" x14ac:dyDescent="0.3">
      <c r="A52" s="733"/>
      <c r="B52" s="734"/>
      <c r="C52" s="735"/>
      <c r="D52" s="735"/>
      <c r="E52" s="735"/>
      <c r="F52" s="736"/>
      <c r="G52" s="387" t="s">
        <v>180</v>
      </c>
      <c r="H52" s="383">
        <f>'расшифровка 2'!H74</f>
        <v>0</v>
      </c>
      <c r="I52" s="383">
        <f>'расшифровка 2'!I74</f>
        <v>0</v>
      </c>
      <c r="J52" s="383">
        <f>'расшифровка 2'!J74</f>
        <v>0</v>
      </c>
    </row>
    <row r="53" spans="1:10" ht="19.5" x14ac:dyDescent="0.3">
      <c r="A53" s="398"/>
      <c r="B53" s="396"/>
      <c r="C53" s="398"/>
      <c r="D53" s="399"/>
      <c r="E53" s="399"/>
      <c r="F53" s="396"/>
      <c r="G53" s="397" t="s">
        <v>334</v>
      </c>
      <c r="H53" s="395">
        <f>SUM(H49:H52)</f>
        <v>0</v>
      </c>
      <c r="I53" s="395">
        <f>SUM(I49:I52)</f>
        <v>0</v>
      </c>
      <c r="J53" s="395">
        <f>SUM(J49:J52)</f>
        <v>0</v>
      </c>
    </row>
    <row r="54" spans="1:10" ht="7.15" customHeight="1" x14ac:dyDescent="0.3">
      <c r="A54" s="335"/>
      <c r="B54" s="335"/>
      <c r="C54" s="335"/>
      <c r="D54" s="335"/>
      <c r="E54" s="335"/>
      <c r="F54" s="335"/>
      <c r="G54" s="335"/>
      <c r="H54" s="385"/>
      <c r="I54" s="385"/>
      <c r="J54" s="385"/>
    </row>
    <row r="55" spans="1:10" ht="19.5" x14ac:dyDescent="0.3">
      <c r="A55" s="726" t="s">
        <v>176</v>
      </c>
      <c r="B55" s="726"/>
      <c r="C55" s="727" t="s">
        <v>359</v>
      </c>
      <c r="D55" s="728"/>
      <c r="E55" s="728"/>
      <c r="F55" s="729"/>
      <c r="G55" s="381"/>
      <c r="H55" s="383"/>
      <c r="I55" s="383"/>
      <c r="J55" s="383"/>
    </row>
    <row r="56" spans="1:10" ht="19.5" x14ac:dyDescent="0.3">
      <c r="A56" s="730"/>
      <c r="B56" s="730"/>
      <c r="C56" s="726"/>
      <c r="D56" s="726"/>
      <c r="E56" s="726"/>
      <c r="F56" s="726"/>
      <c r="G56" s="387" t="s">
        <v>178</v>
      </c>
      <c r="H56" s="383">
        <f>'расшифровка 4'!H441</f>
        <v>29509876.649999999</v>
      </c>
      <c r="I56" s="383">
        <f>'расшифровка 4'!I441</f>
        <v>29509858</v>
      </c>
      <c r="J56" s="383">
        <f>'расшифровка 4'!J441</f>
        <v>29509858</v>
      </c>
    </row>
    <row r="57" spans="1:10" ht="19.5" x14ac:dyDescent="0.3">
      <c r="A57" s="730"/>
      <c r="B57" s="730"/>
      <c r="C57" s="726"/>
      <c r="D57" s="726"/>
      <c r="E57" s="726"/>
      <c r="F57" s="726"/>
      <c r="G57" s="387" t="s">
        <v>179</v>
      </c>
      <c r="H57" s="383">
        <f>'расшифровка 5'!H272</f>
        <v>3273855</v>
      </c>
      <c r="I57" s="383">
        <f>'расшифровка 5'!I272</f>
        <v>3260825</v>
      </c>
      <c r="J57" s="383">
        <f>'расшифровка 5'!J272</f>
        <v>3260825</v>
      </c>
    </row>
    <row r="58" spans="1:10" ht="19.5" x14ac:dyDescent="0.3">
      <c r="A58" s="730"/>
      <c r="B58" s="730"/>
      <c r="C58" s="726"/>
      <c r="D58" s="726"/>
      <c r="E58" s="726"/>
      <c r="F58" s="726"/>
      <c r="G58" s="387" t="s">
        <v>362</v>
      </c>
      <c r="H58" s="383">
        <f>'расшифровка 6'!H284</f>
        <v>0</v>
      </c>
      <c r="I58" s="383">
        <f>'расшифровка 6'!I284</f>
        <v>0</v>
      </c>
      <c r="J58" s="383">
        <f>'расшифровка 6'!J284</f>
        <v>0</v>
      </c>
    </row>
    <row r="59" spans="1:10" ht="19.5" x14ac:dyDescent="0.3">
      <c r="A59" s="730"/>
      <c r="B59" s="730"/>
      <c r="C59" s="726"/>
      <c r="D59" s="726"/>
      <c r="E59" s="726"/>
      <c r="F59" s="726"/>
      <c r="G59" s="387" t="s">
        <v>180</v>
      </c>
      <c r="H59" s="383">
        <f>'расшифровка 2'!H369</f>
        <v>0</v>
      </c>
      <c r="I59" s="383">
        <f>'расшифровка 2'!I369</f>
        <v>0</v>
      </c>
      <c r="J59" s="383">
        <f>'расшифровка 2'!J369</f>
        <v>0</v>
      </c>
    </row>
    <row r="60" spans="1:10" ht="19.5" x14ac:dyDescent="0.3">
      <c r="A60" s="723" t="s">
        <v>360</v>
      </c>
      <c r="B60" s="724"/>
      <c r="C60" s="724"/>
      <c r="D60" s="724"/>
      <c r="E60" s="724"/>
      <c r="F60" s="724"/>
      <c r="G60" s="725"/>
      <c r="H60" s="395">
        <f>SUM(H56:H59)</f>
        <v>32783731.649999999</v>
      </c>
      <c r="I60" s="395">
        <f>SUM(I56:I59)</f>
        <v>32770683</v>
      </c>
      <c r="J60" s="395">
        <f>SUM(J56:J59)</f>
        <v>32770683</v>
      </c>
    </row>
    <row r="61" spans="1:10" x14ac:dyDescent="0.25">
      <c r="A61" s="335"/>
      <c r="B61" s="335"/>
      <c r="C61" s="335"/>
      <c r="D61" s="335"/>
      <c r="E61" s="335"/>
      <c r="F61" s="335"/>
      <c r="G61" s="335"/>
      <c r="H61" s="335"/>
      <c r="I61" s="335"/>
      <c r="J61" s="335"/>
    </row>
    <row r="62" spans="1:10" ht="15.75" x14ac:dyDescent="0.25">
      <c r="A62" s="335"/>
      <c r="B62" s="335"/>
      <c r="C62" s="335"/>
      <c r="D62" s="335"/>
      <c r="E62" s="335"/>
      <c r="F62" s="335"/>
      <c r="G62" s="335"/>
      <c r="H62" s="80">
        <v>2020</v>
      </c>
      <c r="I62" s="80">
        <v>2021</v>
      </c>
      <c r="J62" s="80">
        <v>2022</v>
      </c>
    </row>
    <row r="63" spans="1:10" ht="18.75" x14ac:dyDescent="0.3">
      <c r="A63" s="756" t="s">
        <v>397</v>
      </c>
      <c r="B63" s="757"/>
      <c r="C63" s="757"/>
      <c r="D63" s="757"/>
      <c r="E63" s="757"/>
      <c r="F63" s="757"/>
      <c r="G63" s="758"/>
      <c r="H63" s="401">
        <f>SUM(H64:H66)</f>
        <v>32783731.649999999</v>
      </c>
      <c r="I63" s="401">
        <f t="shared" ref="I63:J63" si="11">SUM(I64:I66)</f>
        <v>32770683</v>
      </c>
      <c r="J63" s="401">
        <f t="shared" si="11"/>
        <v>32770683</v>
      </c>
    </row>
    <row r="64" spans="1:10" ht="18.75" x14ac:dyDescent="0.3">
      <c r="A64" s="759" t="s">
        <v>512</v>
      </c>
      <c r="B64" s="760"/>
      <c r="C64" s="760"/>
      <c r="D64" s="760"/>
      <c r="E64" s="760"/>
      <c r="F64" s="760"/>
      <c r="G64" s="761"/>
      <c r="H64" s="402">
        <f>H56</f>
        <v>29509876.649999999</v>
      </c>
      <c r="I64" s="402">
        <f t="shared" ref="I64:J64" si="12">I56</f>
        <v>29509858</v>
      </c>
      <c r="J64" s="402">
        <f t="shared" si="12"/>
        <v>29509858</v>
      </c>
    </row>
    <row r="65" spans="1:10" ht="18.75" x14ac:dyDescent="0.3">
      <c r="A65" s="762" t="s">
        <v>513</v>
      </c>
      <c r="B65" s="763"/>
      <c r="C65" s="763"/>
      <c r="D65" s="763"/>
      <c r="E65" s="763"/>
      <c r="F65" s="763"/>
      <c r="G65" s="764"/>
      <c r="H65" s="402">
        <f>H57+H58</f>
        <v>3273855</v>
      </c>
      <c r="I65" s="402">
        <f t="shared" ref="I65:J65" si="13">I57+I58</f>
        <v>3260825</v>
      </c>
      <c r="J65" s="402">
        <f t="shared" si="13"/>
        <v>3260825</v>
      </c>
    </row>
    <row r="66" spans="1:10" ht="18.75" x14ac:dyDescent="0.3">
      <c r="A66" s="759" t="s">
        <v>514</v>
      </c>
      <c r="B66" s="760"/>
      <c r="C66" s="760"/>
      <c r="D66" s="760"/>
      <c r="E66" s="760"/>
      <c r="F66" s="760"/>
      <c r="G66" s="761"/>
      <c r="H66" s="402">
        <f>SUM(H67:H72)</f>
        <v>0</v>
      </c>
      <c r="I66" s="402">
        <f t="shared" ref="I66:J66" si="14">SUM(I67:I72)</f>
        <v>0</v>
      </c>
      <c r="J66" s="402">
        <f t="shared" si="14"/>
        <v>0</v>
      </c>
    </row>
    <row r="67" spans="1:10" ht="20.25" x14ac:dyDescent="0.25">
      <c r="A67" s="759" t="s">
        <v>399</v>
      </c>
      <c r="B67" s="760"/>
      <c r="C67" s="760"/>
      <c r="D67" s="760"/>
      <c r="E67" s="760"/>
      <c r="F67" s="760"/>
      <c r="G67" s="761"/>
      <c r="H67" s="403">
        <f>'ПЕЧАТЬ 2020'!G14</f>
        <v>0</v>
      </c>
      <c r="I67" s="318"/>
      <c r="J67" s="318"/>
    </row>
    <row r="68" spans="1:10" ht="20.25" x14ac:dyDescent="0.25">
      <c r="A68" s="759" t="s">
        <v>490</v>
      </c>
      <c r="B68" s="760"/>
      <c r="C68" s="760"/>
      <c r="D68" s="760"/>
      <c r="E68" s="760"/>
      <c r="F68" s="760"/>
      <c r="G68" s="761"/>
      <c r="H68" s="403">
        <f>'ПЕЧАТЬ 2020'!G15</f>
        <v>0</v>
      </c>
      <c r="I68" s="318"/>
      <c r="J68" s="318"/>
    </row>
    <row r="69" spans="1:10" ht="20.25" x14ac:dyDescent="0.25">
      <c r="A69" s="759" t="s">
        <v>491</v>
      </c>
      <c r="B69" s="760"/>
      <c r="C69" s="760"/>
      <c r="D69" s="760"/>
      <c r="E69" s="760"/>
      <c r="F69" s="760"/>
      <c r="G69" s="761"/>
      <c r="H69" s="403">
        <f>'ПЕЧАТЬ 2020'!G16</f>
        <v>0</v>
      </c>
      <c r="I69" s="318"/>
      <c r="J69" s="318"/>
    </row>
    <row r="70" spans="1:10" ht="20.25" x14ac:dyDescent="0.25">
      <c r="A70" s="759" t="s">
        <v>492</v>
      </c>
      <c r="B70" s="760"/>
      <c r="C70" s="760"/>
      <c r="D70" s="760"/>
      <c r="E70" s="760"/>
      <c r="F70" s="760"/>
      <c r="G70" s="761"/>
      <c r="H70" s="403">
        <f>'ПЕЧАТЬ 2020'!G17</f>
        <v>0</v>
      </c>
      <c r="I70" s="403"/>
      <c r="J70" s="403"/>
    </row>
    <row r="71" spans="1:10" ht="20.25" x14ac:dyDescent="0.25">
      <c r="A71" s="762" t="s">
        <v>493</v>
      </c>
      <c r="B71" s="763"/>
      <c r="C71" s="763"/>
      <c r="D71" s="763"/>
      <c r="E71" s="763"/>
      <c r="F71" s="763"/>
      <c r="G71" s="764"/>
      <c r="H71" s="403">
        <f>'ПЕЧАТЬ 2020'!G18</f>
        <v>0</v>
      </c>
      <c r="I71" s="403"/>
      <c r="J71" s="403"/>
    </row>
    <row r="72" spans="1:10" ht="28.15" customHeight="1" x14ac:dyDescent="0.25">
      <c r="A72" s="762" t="s">
        <v>494</v>
      </c>
      <c r="B72" s="763"/>
      <c r="C72" s="763"/>
      <c r="D72" s="763"/>
      <c r="E72" s="763"/>
      <c r="F72" s="763"/>
      <c r="G72" s="764"/>
      <c r="H72" s="403">
        <f>'ПЕЧАТЬ 2020'!G19</f>
        <v>0</v>
      </c>
      <c r="I72" s="403"/>
      <c r="J72" s="403"/>
    </row>
  </sheetData>
  <sheetProtection password="CC7B" sheet="1" objects="1" scenarios="1" formatCells="0" formatColumns="0" formatRows="0"/>
  <mergeCells count="81">
    <mergeCell ref="A70:G70"/>
    <mergeCell ref="A71:G71"/>
    <mergeCell ref="A72:G72"/>
    <mergeCell ref="A65:G65"/>
    <mergeCell ref="A66:G66"/>
    <mergeCell ref="A67:G67"/>
    <mergeCell ref="A68:G68"/>
    <mergeCell ref="A69:G69"/>
    <mergeCell ref="I16:J16"/>
    <mergeCell ref="A17:B17"/>
    <mergeCell ref="C17:F17"/>
    <mergeCell ref="A63:G63"/>
    <mergeCell ref="A64:G64"/>
    <mergeCell ref="C18:F18"/>
    <mergeCell ref="C19:F19"/>
    <mergeCell ref="C22:F22"/>
    <mergeCell ref="C20:F20"/>
    <mergeCell ref="A34:B34"/>
    <mergeCell ref="C34:F34"/>
    <mergeCell ref="C29:F29"/>
    <mergeCell ref="C30:F30"/>
    <mergeCell ref="C31:F31"/>
    <mergeCell ref="A33:B33"/>
    <mergeCell ref="C33:G33"/>
    <mergeCell ref="A1:J3"/>
    <mergeCell ref="A28:B28"/>
    <mergeCell ref="A29:B31"/>
    <mergeCell ref="C28:F28"/>
    <mergeCell ref="C10:F10"/>
    <mergeCell ref="A26:B26"/>
    <mergeCell ref="C26:G26"/>
    <mergeCell ref="A13:G13"/>
    <mergeCell ref="A11:B11"/>
    <mergeCell ref="C23:F23"/>
    <mergeCell ref="A14:G14"/>
    <mergeCell ref="C24:F24"/>
    <mergeCell ref="A20:B20"/>
    <mergeCell ref="A18:B19"/>
    <mergeCell ref="A22:B23"/>
    <mergeCell ref="A24:B24"/>
    <mergeCell ref="A4:B5"/>
    <mergeCell ref="C4:G5"/>
    <mergeCell ref="H4:J4"/>
    <mergeCell ref="A6:B6"/>
    <mergeCell ref="C6:F6"/>
    <mergeCell ref="C7:F7"/>
    <mergeCell ref="C11:F11"/>
    <mergeCell ref="A12:G12"/>
    <mergeCell ref="C9:F9"/>
    <mergeCell ref="A7:B8"/>
    <mergeCell ref="C8:F8"/>
    <mergeCell ref="G7:G8"/>
    <mergeCell ref="A9:B10"/>
    <mergeCell ref="G9:G10"/>
    <mergeCell ref="C35:F35"/>
    <mergeCell ref="C36:F36"/>
    <mergeCell ref="C38:F38"/>
    <mergeCell ref="A41:B41"/>
    <mergeCell ref="C41:F41"/>
    <mergeCell ref="A35:B38"/>
    <mergeCell ref="C37:F37"/>
    <mergeCell ref="A48:B48"/>
    <mergeCell ref="C48:F48"/>
    <mergeCell ref="A49:B52"/>
    <mergeCell ref="A42:B45"/>
    <mergeCell ref="C44:F44"/>
    <mergeCell ref="C51:F51"/>
    <mergeCell ref="C49:F49"/>
    <mergeCell ref="C50:F50"/>
    <mergeCell ref="C52:F52"/>
    <mergeCell ref="C42:F42"/>
    <mergeCell ref="C43:F43"/>
    <mergeCell ref="C45:F45"/>
    <mergeCell ref="A60:G60"/>
    <mergeCell ref="A55:B55"/>
    <mergeCell ref="C55:F55"/>
    <mergeCell ref="C56:F56"/>
    <mergeCell ref="C57:F57"/>
    <mergeCell ref="C59:F59"/>
    <mergeCell ref="A56:B59"/>
    <mergeCell ref="C58:F58"/>
  </mergeCells>
  <pageMargins left="0.86614173228346458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8"/>
  <sheetViews>
    <sheetView view="pageBreakPreview" topLeftCell="B69" zoomScale="55" zoomScaleNormal="55" zoomScaleSheetLayoutView="55" workbookViewId="0">
      <selection activeCell="B105" sqref="B105:N105"/>
    </sheetView>
  </sheetViews>
  <sheetFormatPr defaultColWidth="9.140625" defaultRowHeight="12.75" x14ac:dyDescent="0.2"/>
  <cols>
    <col min="1" max="1" width="4.7109375" style="104" customWidth="1"/>
    <col min="2" max="2" width="11.42578125" style="104" customWidth="1"/>
    <col min="3" max="3" width="16.85546875" style="104" customWidth="1"/>
    <col min="4" max="4" width="17.42578125" style="104" customWidth="1"/>
    <col min="5" max="5" width="19.28515625" style="104" customWidth="1"/>
    <col min="6" max="6" width="19" style="104" customWidth="1"/>
    <col min="7" max="7" width="54.85546875" style="104" customWidth="1"/>
    <col min="8" max="8" width="9.85546875" style="104" customWidth="1"/>
    <col min="9" max="9" width="15.85546875" style="104" customWidth="1"/>
    <col min="10" max="10" width="26.28515625" style="104" customWidth="1"/>
    <col min="11" max="11" width="26.85546875" style="104" customWidth="1"/>
    <col min="12" max="12" width="26.28515625" style="104" customWidth="1"/>
    <col min="13" max="13" width="27.7109375" style="104" customWidth="1"/>
    <col min="14" max="14" width="3.42578125" style="104" customWidth="1"/>
    <col min="15" max="15" width="30.85546875" style="185" customWidth="1"/>
    <col min="16" max="16" width="30.5703125" style="185" customWidth="1"/>
    <col min="17" max="18" width="26.28515625" style="185" customWidth="1"/>
    <col min="19" max="19" width="9.28515625" style="104" customWidth="1"/>
    <col min="20" max="20" width="11.42578125" style="104" customWidth="1"/>
    <col min="21" max="21" width="9.85546875" style="104" customWidth="1"/>
    <col min="22" max="16384" width="9.140625" style="104"/>
  </cols>
  <sheetData>
    <row r="1" spans="1:15" s="105" customFormat="1" ht="24" customHeight="1" x14ac:dyDescent="0.3">
      <c r="A1" s="180"/>
      <c r="B1" s="841"/>
      <c r="C1" s="841"/>
      <c r="D1" s="841"/>
      <c r="E1" s="842"/>
      <c r="F1" s="842"/>
      <c r="G1" s="180"/>
      <c r="H1" s="180"/>
      <c r="I1" s="181"/>
      <c r="L1" s="206" t="s">
        <v>351</v>
      </c>
      <c r="M1" s="182"/>
      <c r="N1" s="180"/>
    </row>
    <row r="2" spans="1:15" s="105" customFormat="1" ht="24" customHeight="1" x14ac:dyDescent="0.3">
      <c r="A2" s="180"/>
      <c r="B2" s="183"/>
      <c r="C2" s="183"/>
      <c r="D2" s="183"/>
      <c r="E2" s="843"/>
      <c r="F2" s="843"/>
      <c r="G2" s="180"/>
      <c r="H2" s="180"/>
      <c r="K2" s="770" t="s">
        <v>540</v>
      </c>
      <c r="L2" s="224"/>
      <c r="M2" s="224"/>
      <c r="N2" s="180"/>
    </row>
    <row r="3" spans="1:15" s="105" customFormat="1" ht="24" customHeight="1" x14ac:dyDescent="0.3">
      <c r="A3" s="180"/>
      <c r="B3" s="844"/>
      <c r="C3" s="844"/>
      <c r="D3" s="844"/>
      <c r="E3" s="843"/>
      <c r="F3" s="843"/>
      <c r="G3" s="180"/>
      <c r="H3" s="180"/>
      <c r="I3" s="181"/>
      <c r="K3" s="770"/>
      <c r="L3" s="224"/>
      <c r="M3" s="224"/>
      <c r="N3" s="180"/>
    </row>
    <row r="4" spans="1:15" s="105" customFormat="1" ht="24" customHeight="1" x14ac:dyDescent="0.3">
      <c r="A4" s="180"/>
      <c r="B4" s="196"/>
      <c r="C4" s="196"/>
      <c r="D4" s="196"/>
      <c r="E4" s="197"/>
      <c r="F4" s="197"/>
      <c r="G4" s="180"/>
      <c r="H4" s="180"/>
      <c r="I4" s="181"/>
      <c r="K4" s="770"/>
      <c r="L4" s="225"/>
      <c r="M4" s="205" t="s">
        <v>533</v>
      </c>
      <c r="N4" s="180"/>
    </row>
    <row r="5" spans="1:15" s="105" customFormat="1" ht="37.15" customHeight="1" x14ac:dyDescent="0.3">
      <c r="A5" s="180"/>
      <c r="B5" s="844"/>
      <c r="C5" s="844"/>
      <c r="D5" s="844"/>
      <c r="E5" s="184"/>
      <c r="F5" s="180"/>
      <c r="G5" s="180"/>
      <c r="H5" s="180"/>
      <c r="I5" s="181"/>
      <c r="J5" s="182"/>
      <c r="K5" s="206" t="s">
        <v>374</v>
      </c>
      <c r="L5" s="206"/>
      <c r="M5" s="226"/>
      <c r="N5" s="180"/>
    </row>
    <row r="6" spans="1:15" ht="37.5" customHeight="1" x14ac:dyDescent="0.35">
      <c r="A6" s="174"/>
      <c r="B6" s="849" t="s">
        <v>519</v>
      </c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174"/>
    </row>
    <row r="7" spans="1:15" ht="22.5" customHeight="1" x14ac:dyDescent="0.25">
      <c r="B7" s="106"/>
      <c r="C7" s="106"/>
      <c r="D7" s="106"/>
      <c r="E7" s="106"/>
      <c r="F7" s="106"/>
      <c r="G7" s="106"/>
      <c r="H7" s="106"/>
      <c r="I7" s="106"/>
      <c r="J7" s="106"/>
      <c r="K7" s="107"/>
      <c r="L7" s="108" t="s">
        <v>229</v>
      </c>
    </row>
    <row r="8" spans="1:15" ht="22.5" customHeight="1" x14ac:dyDescent="0.3">
      <c r="B8" s="106"/>
      <c r="C8" s="109"/>
      <c r="D8" s="109"/>
      <c r="E8" s="109"/>
      <c r="F8" s="109"/>
      <c r="G8" s="109"/>
      <c r="H8" s="109"/>
      <c r="I8" s="109"/>
      <c r="J8" s="109"/>
      <c r="K8" s="110" t="s">
        <v>171</v>
      </c>
      <c r="L8" s="236">
        <v>43826</v>
      </c>
    </row>
    <row r="9" spans="1:15" ht="22.5" customHeight="1" x14ac:dyDescent="0.3">
      <c r="B9" s="850" t="s">
        <v>230</v>
      </c>
      <c r="C9" s="850"/>
      <c r="D9" s="850"/>
      <c r="E9" s="851" t="s">
        <v>231</v>
      </c>
      <c r="F9" s="851"/>
      <c r="G9" s="851"/>
      <c r="H9" s="851"/>
      <c r="I9" s="851"/>
      <c r="J9" s="851"/>
      <c r="K9" s="110" t="s">
        <v>232</v>
      </c>
      <c r="L9" s="419" t="s">
        <v>337</v>
      </c>
    </row>
    <row r="10" spans="1:15" ht="20.25" customHeight="1" x14ac:dyDescent="0.3">
      <c r="B10" s="850"/>
      <c r="C10" s="850"/>
      <c r="D10" s="850"/>
      <c r="E10" s="852"/>
      <c r="F10" s="852"/>
      <c r="G10" s="852"/>
      <c r="H10" s="852"/>
      <c r="I10" s="852"/>
      <c r="J10" s="852"/>
      <c r="K10" s="110" t="s">
        <v>233</v>
      </c>
      <c r="L10" s="419" t="s">
        <v>338</v>
      </c>
    </row>
    <row r="11" spans="1:15" ht="20.25" customHeight="1" x14ac:dyDescent="0.3">
      <c r="B11" s="106"/>
      <c r="C11" s="109"/>
      <c r="D11" s="109"/>
      <c r="E11" s="109"/>
      <c r="F11" s="109"/>
      <c r="G11" s="109"/>
      <c r="H11" s="109"/>
      <c r="I11" s="109"/>
      <c r="J11" s="109"/>
      <c r="K11" s="110" t="s">
        <v>232</v>
      </c>
      <c r="L11" s="179" t="s">
        <v>542</v>
      </c>
    </row>
    <row r="12" spans="1:15" ht="20.25" customHeight="1" x14ac:dyDescent="0.3">
      <c r="B12" s="845" t="s">
        <v>234</v>
      </c>
      <c r="C12" s="845"/>
      <c r="D12" s="845"/>
      <c r="E12" s="846" t="s">
        <v>541</v>
      </c>
      <c r="F12" s="846"/>
      <c r="G12" s="846"/>
      <c r="H12" s="846"/>
      <c r="I12" s="846"/>
      <c r="J12" s="846"/>
      <c r="K12" s="110" t="s">
        <v>235</v>
      </c>
      <c r="L12" s="158">
        <v>2511038304</v>
      </c>
      <c r="N12" s="112"/>
    </row>
    <row r="13" spans="1:15" ht="20.25" customHeight="1" x14ac:dyDescent="0.3">
      <c r="B13" s="845"/>
      <c r="C13" s="845"/>
      <c r="D13" s="845"/>
      <c r="E13" s="847"/>
      <c r="F13" s="847"/>
      <c r="G13" s="847"/>
      <c r="H13" s="847"/>
      <c r="I13" s="847"/>
      <c r="J13" s="847"/>
      <c r="K13" s="110" t="s">
        <v>236</v>
      </c>
      <c r="L13" s="111">
        <v>251101001</v>
      </c>
      <c r="N13" s="113"/>
    </row>
    <row r="14" spans="1:15" ht="22.5" customHeight="1" x14ac:dyDescent="0.3">
      <c r="B14" s="106"/>
      <c r="C14" s="848" t="s">
        <v>237</v>
      </c>
      <c r="D14" s="848"/>
      <c r="E14" s="848" t="s">
        <v>238</v>
      </c>
      <c r="F14" s="848"/>
      <c r="G14" s="109"/>
      <c r="H14" s="109"/>
      <c r="I14" s="109"/>
      <c r="J14" s="109"/>
      <c r="K14" s="110" t="s">
        <v>239</v>
      </c>
      <c r="L14" s="111">
        <v>383</v>
      </c>
      <c r="N14" s="113"/>
    </row>
    <row r="15" spans="1:15" ht="10.15" customHeight="1" x14ac:dyDescent="0.3">
      <c r="B15" s="114"/>
      <c r="C15" s="827"/>
      <c r="D15" s="827"/>
      <c r="E15" s="827"/>
      <c r="F15" s="827"/>
      <c r="G15" s="114"/>
      <c r="H15" s="114"/>
      <c r="I15" s="114"/>
      <c r="J15" s="114"/>
      <c r="K15" s="114"/>
      <c r="L15" s="114"/>
      <c r="M15" s="114"/>
      <c r="N15" s="113"/>
      <c r="O15" s="224"/>
    </row>
    <row r="16" spans="1:15" ht="9.1999999999999993" hidden="1" customHeight="1" x14ac:dyDescent="0.3">
      <c r="B16" s="828"/>
      <c r="C16" s="828"/>
      <c r="D16" s="828"/>
      <c r="E16" s="828"/>
      <c r="F16" s="828"/>
      <c r="G16" s="828"/>
      <c r="H16" s="828"/>
      <c r="I16" s="828"/>
      <c r="J16" s="828"/>
      <c r="K16" s="828"/>
      <c r="L16" s="828"/>
      <c r="M16" s="828"/>
      <c r="N16" s="113"/>
    </row>
    <row r="17" spans="1:21" ht="20.25" customHeight="1" x14ac:dyDescent="0.3">
      <c r="B17" s="106"/>
      <c r="C17" s="833" t="s">
        <v>240</v>
      </c>
      <c r="D17" s="833"/>
      <c r="E17" s="833"/>
      <c r="F17" s="833"/>
      <c r="G17" s="833"/>
      <c r="H17" s="834"/>
      <c r="I17" s="834"/>
      <c r="J17" s="834"/>
      <c r="K17" s="834"/>
      <c r="L17" s="834"/>
      <c r="M17" s="106"/>
      <c r="O17" s="245" t="s">
        <v>385</v>
      </c>
      <c r="P17" s="258"/>
    </row>
    <row r="18" spans="1:21" s="115" customFormat="1" ht="18.75" customHeight="1" x14ac:dyDescent="0.3">
      <c r="B18" s="788" t="s">
        <v>116</v>
      </c>
      <c r="C18" s="789"/>
      <c r="D18" s="789"/>
      <c r="E18" s="789"/>
      <c r="F18" s="789"/>
      <c r="G18" s="790"/>
      <c r="H18" s="811" t="s">
        <v>241</v>
      </c>
      <c r="I18" s="835" t="s">
        <v>242</v>
      </c>
      <c r="J18" s="837" t="s">
        <v>243</v>
      </c>
      <c r="K18" s="837"/>
      <c r="L18" s="837"/>
      <c r="M18" s="116"/>
      <c r="O18" s="259" t="s">
        <v>468</v>
      </c>
      <c r="P18" s="259"/>
      <c r="Q18" s="256"/>
      <c r="R18" s="224"/>
      <c r="S18" s="224"/>
      <c r="T18" s="239"/>
      <c r="U18" s="174"/>
    </row>
    <row r="19" spans="1:21" s="115" customFormat="1" ht="65.25" customHeight="1" x14ac:dyDescent="0.3">
      <c r="B19" s="791"/>
      <c r="C19" s="792"/>
      <c r="D19" s="792"/>
      <c r="E19" s="792"/>
      <c r="F19" s="792"/>
      <c r="G19" s="793"/>
      <c r="H19" s="812"/>
      <c r="I19" s="836"/>
      <c r="J19" s="140" t="s">
        <v>244</v>
      </c>
      <c r="K19" s="140" t="s">
        <v>245</v>
      </c>
      <c r="L19" s="140" t="s">
        <v>246</v>
      </c>
      <c r="M19" s="106"/>
      <c r="O19" s="853" t="s">
        <v>388</v>
      </c>
      <c r="P19" s="853"/>
      <c r="Q19" s="257"/>
      <c r="R19" s="224"/>
      <c r="S19" s="224"/>
      <c r="T19" s="239"/>
      <c r="U19" s="174"/>
    </row>
    <row r="20" spans="1:21" s="115" customFormat="1" ht="20.25" x14ac:dyDescent="0.3">
      <c r="B20" s="838">
        <v>1</v>
      </c>
      <c r="C20" s="839"/>
      <c r="D20" s="839"/>
      <c r="E20" s="839"/>
      <c r="F20" s="839"/>
      <c r="G20" s="840"/>
      <c r="H20" s="117">
        <v>2</v>
      </c>
      <c r="I20" s="117">
        <v>3</v>
      </c>
      <c r="J20" s="117">
        <v>4</v>
      </c>
      <c r="K20" s="117">
        <v>5</v>
      </c>
      <c r="L20" s="117">
        <v>6</v>
      </c>
      <c r="M20" s="106"/>
      <c r="O20" s="253">
        <v>2020</v>
      </c>
      <c r="P20" s="254">
        <v>2021</v>
      </c>
      <c r="Q20" s="254">
        <v>2022</v>
      </c>
      <c r="S20" s="246"/>
      <c r="T20" s="239"/>
      <c r="U20" s="174"/>
    </row>
    <row r="21" spans="1:21" s="121" customFormat="1" ht="20.25" x14ac:dyDescent="0.25">
      <c r="A21" s="118"/>
      <c r="B21" s="816" t="s">
        <v>247</v>
      </c>
      <c r="C21" s="816"/>
      <c r="D21" s="816"/>
      <c r="E21" s="816"/>
      <c r="F21" s="816"/>
      <c r="G21" s="816"/>
      <c r="H21" s="119" t="s">
        <v>248</v>
      </c>
      <c r="I21" s="120" t="s">
        <v>30</v>
      </c>
      <c r="J21" s="329">
        <f>'ПЕЧАТЬ 2020'!G68</f>
        <v>0</v>
      </c>
      <c r="K21" s="251"/>
      <c r="L21" s="251"/>
      <c r="M21" s="106"/>
      <c r="O21" s="255">
        <f>J23-J39+J21</f>
        <v>0</v>
      </c>
      <c r="P21" s="255">
        <f>K23-K39+K21</f>
        <v>0</v>
      </c>
      <c r="Q21" s="255">
        <f>L23-L39+L21</f>
        <v>0</v>
      </c>
      <c r="S21" s="247"/>
      <c r="T21" s="174"/>
      <c r="U21" s="174"/>
    </row>
    <row r="22" spans="1:21" s="121" customFormat="1" ht="20.25" x14ac:dyDescent="0.3">
      <c r="A22" s="118"/>
      <c r="B22" s="816" t="s">
        <v>249</v>
      </c>
      <c r="C22" s="816"/>
      <c r="D22" s="816"/>
      <c r="E22" s="816"/>
      <c r="F22" s="816"/>
      <c r="G22" s="816"/>
      <c r="H22" s="119" t="s">
        <v>250</v>
      </c>
      <c r="I22" s="120" t="s">
        <v>30</v>
      </c>
      <c r="J22" s="251"/>
      <c r="K22" s="251"/>
      <c r="L22" s="251"/>
      <c r="M22" s="106"/>
      <c r="P22" s="224"/>
      <c r="Q22" s="224"/>
      <c r="R22" s="224"/>
      <c r="S22" s="104"/>
      <c r="T22" s="174"/>
      <c r="U22" s="174"/>
    </row>
    <row r="23" spans="1:21" s="121" customFormat="1" ht="36" x14ac:dyDescent="0.25">
      <c r="A23" s="118"/>
      <c r="B23" s="830" t="s">
        <v>251</v>
      </c>
      <c r="C23" s="831"/>
      <c r="D23" s="831"/>
      <c r="E23" s="831"/>
      <c r="F23" s="831"/>
      <c r="G23" s="832"/>
      <c r="H23" s="122">
        <v>1000</v>
      </c>
      <c r="I23" s="122" t="s">
        <v>30</v>
      </c>
      <c r="J23" s="123">
        <f>J24+J26+J28+J30+J32+J35+J37</f>
        <v>32783731.649999999</v>
      </c>
      <c r="K23" s="123">
        <f t="shared" ref="K23:L23" si="0">K24+K26+K28+K30+K32+K35+K37</f>
        <v>32770683</v>
      </c>
      <c r="L23" s="123">
        <f t="shared" si="0"/>
        <v>32770683</v>
      </c>
      <c r="M23" s="106"/>
      <c r="O23" s="262">
        <f>J23-'ПЕЧАТЬ 2020'!G9</f>
        <v>0</v>
      </c>
      <c r="P23" s="121" t="s">
        <v>381</v>
      </c>
    </row>
    <row r="24" spans="1:21" s="121" customFormat="1" ht="39.75" customHeight="1" x14ac:dyDescent="0.25">
      <c r="A24" s="118"/>
      <c r="B24" s="816" t="s">
        <v>252</v>
      </c>
      <c r="C24" s="816"/>
      <c r="D24" s="816"/>
      <c r="E24" s="816"/>
      <c r="F24" s="816"/>
      <c r="G24" s="816"/>
      <c r="H24" s="120">
        <v>1100</v>
      </c>
      <c r="I24" s="124">
        <v>120</v>
      </c>
      <c r="J24" s="251"/>
      <c r="K24" s="251"/>
      <c r="L24" s="251"/>
      <c r="M24" s="106"/>
    </row>
    <row r="25" spans="1:21" s="121" customFormat="1" ht="28.5" hidden="1" customHeight="1" x14ac:dyDescent="0.25">
      <c r="A25" s="118"/>
      <c r="B25" s="816"/>
      <c r="C25" s="816"/>
      <c r="D25" s="816"/>
      <c r="E25" s="816"/>
      <c r="F25" s="816"/>
      <c r="G25" s="816"/>
      <c r="H25" s="120"/>
      <c r="I25" s="124"/>
      <c r="J25" s="251"/>
      <c r="K25" s="251"/>
      <c r="L25" s="251"/>
      <c r="M25" s="106"/>
    </row>
    <row r="26" spans="1:21" s="121" customFormat="1" ht="20.25" x14ac:dyDescent="0.25">
      <c r="A26" s="118"/>
      <c r="B26" s="829" t="s">
        <v>253</v>
      </c>
      <c r="C26" s="829"/>
      <c r="D26" s="829"/>
      <c r="E26" s="829"/>
      <c r="F26" s="829"/>
      <c r="G26" s="829"/>
      <c r="H26" s="120">
        <v>1200</v>
      </c>
      <c r="I26" s="124">
        <v>130</v>
      </c>
      <c r="J26" s="251">
        <f>'ПЕЧАТЬ 2020'!G11+'ПЕЧАТЬ 2020'!G14+'ПЕЧАТЬ 2020'!G15</f>
        <v>29509876.649999999</v>
      </c>
      <c r="K26" s="251">
        <f>ПРОВЕРКА!I64+ПРОВЕРКА!I67+ПРОВЕРКА!I68</f>
        <v>29509858</v>
      </c>
      <c r="L26" s="251">
        <f>ПРОВЕРКА!J64+ПРОВЕРКА!J67+ПРОВЕРКА!J68</f>
        <v>29509858</v>
      </c>
      <c r="M26" s="106"/>
      <c r="O26" s="261">
        <f>J26-'ПЕЧАТЬ 2020'!H9-'ПЕЧАТЬ 2020'!M9</f>
        <v>0</v>
      </c>
      <c r="P26" s="121" t="s">
        <v>382</v>
      </c>
    </row>
    <row r="27" spans="1:21" s="121" customFormat="1" ht="40.5" customHeight="1" x14ac:dyDescent="0.25">
      <c r="A27" s="118"/>
      <c r="B27" s="815" t="s">
        <v>254</v>
      </c>
      <c r="C27" s="815"/>
      <c r="D27" s="815"/>
      <c r="E27" s="815"/>
      <c r="F27" s="815"/>
      <c r="G27" s="815"/>
      <c r="H27" s="125">
        <v>1210</v>
      </c>
      <c r="I27" s="124">
        <v>130</v>
      </c>
      <c r="J27" s="252">
        <f>'ПЕЧАТЬ 2020'!H11</f>
        <v>29509876.649999999</v>
      </c>
      <c r="K27" s="252">
        <f>ПРОВЕРКА!I64</f>
        <v>29509858</v>
      </c>
      <c r="L27" s="252">
        <f>ПРОВЕРКА!J64</f>
        <v>29509858</v>
      </c>
      <c r="M27" s="106"/>
      <c r="O27" s="261">
        <f>J27-'ПЕЧАТЬ 2020'!H9</f>
        <v>0</v>
      </c>
      <c r="P27" s="238">
        <v>4</v>
      </c>
    </row>
    <row r="28" spans="1:21" s="121" customFormat="1" ht="20.25" x14ac:dyDescent="0.25">
      <c r="A28" s="118"/>
      <c r="B28" s="816" t="s">
        <v>255</v>
      </c>
      <c r="C28" s="816"/>
      <c r="D28" s="816"/>
      <c r="E28" s="816"/>
      <c r="F28" s="816"/>
      <c r="G28" s="816"/>
      <c r="H28" s="120">
        <v>1300</v>
      </c>
      <c r="I28" s="124">
        <v>140</v>
      </c>
      <c r="J28" s="329">
        <f>'ПЕЧАТЬ 2020'!G18</f>
        <v>0</v>
      </c>
      <c r="K28" s="251">
        <f>ПРОВЕРКА!I71</f>
        <v>0</v>
      </c>
      <c r="L28" s="251">
        <f>ПРОВЕРКА!J71</f>
        <v>0</v>
      </c>
      <c r="M28" s="106"/>
      <c r="O28" s="261"/>
      <c r="P28" s="238">
        <v>2</v>
      </c>
    </row>
    <row r="29" spans="1:21" s="121" customFormat="1" ht="20.25" hidden="1" x14ac:dyDescent="0.25">
      <c r="A29" s="118"/>
      <c r="B29" s="816"/>
      <c r="C29" s="816"/>
      <c r="D29" s="816"/>
      <c r="E29" s="816"/>
      <c r="F29" s="816"/>
      <c r="G29" s="816"/>
      <c r="H29" s="120"/>
      <c r="I29" s="124"/>
      <c r="J29" s="329"/>
      <c r="K29" s="251"/>
      <c r="L29" s="251"/>
      <c r="M29" s="106"/>
      <c r="P29" s="238"/>
    </row>
    <row r="30" spans="1:21" s="121" customFormat="1" ht="20.25" x14ac:dyDescent="0.25">
      <c r="A30" s="118"/>
      <c r="B30" s="816" t="s">
        <v>256</v>
      </c>
      <c r="C30" s="816"/>
      <c r="D30" s="816"/>
      <c r="E30" s="816"/>
      <c r="F30" s="816"/>
      <c r="G30" s="816"/>
      <c r="H30" s="120">
        <v>1400</v>
      </c>
      <c r="I30" s="124">
        <v>150</v>
      </c>
      <c r="J30" s="329">
        <f>'ПЕЧАТЬ 2020'!G16</f>
        <v>0</v>
      </c>
      <c r="K30" s="251">
        <f>ПРОВЕРКА!I69</f>
        <v>0</v>
      </c>
      <c r="L30" s="251">
        <f>ПРОВЕРКА!J69</f>
        <v>0</v>
      </c>
      <c r="M30" s="106"/>
      <c r="O30" s="261">
        <f>J30-'ПЕЧАТЬ 2020'!G16</f>
        <v>0</v>
      </c>
      <c r="P30" s="238" t="s">
        <v>383</v>
      </c>
    </row>
    <row r="31" spans="1:21" s="121" customFormat="1" ht="20.25" hidden="1" x14ac:dyDescent="0.25">
      <c r="A31" s="118"/>
      <c r="B31" s="816"/>
      <c r="C31" s="816"/>
      <c r="D31" s="816"/>
      <c r="E31" s="816"/>
      <c r="F31" s="816"/>
      <c r="G31" s="816"/>
      <c r="H31" s="120"/>
      <c r="I31" s="124"/>
      <c r="J31" s="251"/>
      <c r="K31" s="251"/>
      <c r="L31" s="251"/>
      <c r="M31" s="106"/>
      <c r="P31" s="238"/>
    </row>
    <row r="32" spans="1:21" s="121" customFormat="1" ht="20.25" x14ac:dyDescent="0.25">
      <c r="A32" s="118"/>
      <c r="B32" s="829" t="s">
        <v>257</v>
      </c>
      <c r="C32" s="829"/>
      <c r="D32" s="829"/>
      <c r="E32" s="829"/>
      <c r="F32" s="829"/>
      <c r="G32" s="829"/>
      <c r="H32" s="126">
        <v>1500</v>
      </c>
      <c r="I32" s="124">
        <v>180</v>
      </c>
      <c r="J32" s="251">
        <f>J33+J34</f>
        <v>3273855</v>
      </c>
      <c r="K32" s="251">
        <f t="shared" ref="K32" si="1">K33+K34</f>
        <v>3260825</v>
      </c>
      <c r="L32" s="251">
        <f t="shared" ref="L32" si="2">L33+L34</f>
        <v>3260825</v>
      </c>
      <c r="M32" s="106"/>
      <c r="O32" s="261">
        <f>J32-'ПЕЧАТЬ 2020'!K9-'ПЕЧАТЬ 2020'!L9</f>
        <v>0</v>
      </c>
      <c r="P32" s="238" t="s">
        <v>384</v>
      </c>
    </row>
    <row r="33" spans="1:16" s="121" customFormat="1" ht="42" customHeight="1" x14ac:dyDescent="0.25">
      <c r="A33" s="118"/>
      <c r="B33" s="815" t="s">
        <v>258</v>
      </c>
      <c r="C33" s="815"/>
      <c r="D33" s="815"/>
      <c r="E33" s="815"/>
      <c r="F33" s="815"/>
      <c r="G33" s="815"/>
      <c r="H33" s="125">
        <v>1510</v>
      </c>
      <c r="I33" s="124">
        <v>180</v>
      </c>
      <c r="J33" s="127">
        <f>'ПЕЧАТЬ 2020'!K12</f>
        <v>3273855</v>
      </c>
      <c r="K33" s="127">
        <f>ПРОВЕРКА!I57</f>
        <v>3260825</v>
      </c>
      <c r="L33" s="127">
        <f>ПРОВЕРКА!J57</f>
        <v>3260825</v>
      </c>
      <c r="M33" s="106"/>
      <c r="O33" s="261">
        <f>J33-'ПЕЧАТЬ 2020'!K9</f>
        <v>0</v>
      </c>
      <c r="P33" s="238">
        <v>5</v>
      </c>
    </row>
    <row r="34" spans="1:16" s="121" customFormat="1" ht="20.25" x14ac:dyDescent="0.25">
      <c r="A34" s="118"/>
      <c r="B34" s="815" t="s">
        <v>259</v>
      </c>
      <c r="C34" s="815"/>
      <c r="D34" s="815"/>
      <c r="E34" s="815"/>
      <c r="F34" s="815"/>
      <c r="G34" s="815"/>
      <c r="H34" s="125">
        <v>1520</v>
      </c>
      <c r="I34" s="124">
        <v>180</v>
      </c>
      <c r="J34" s="127">
        <f>'ПЕЧАТЬ 2020'!L12</f>
        <v>0</v>
      </c>
      <c r="K34" s="127">
        <f>ПРОВЕРКА!I58</f>
        <v>0</v>
      </c>
      <c r="L34" s="127">
        <f>ПРОВЕРКА!J58</f>
        <v>0</v>
      </c>
      <c r="M34" s="106"/>
      <c r="O34" s="261">
        <f>J34-'ПЕЧАТЬ 2020'!L9</f>
        <v>0</v>
      </c>
      <c r="P34" s="238">
        <v>6</v>
      </c>
    </row>
    <row r="35" spans="1:16" s="121" customFormat="1" ht="20.25" x14ac:dyDescent="0.25">
      <c r="A35" s="118"/>
      <c r="B35" s="816" t="s">
        <v>260</v>
      </c>
      <c r="C35" s="816"/>
      <c r="D35" s="816"/>
      <c r="E35" s="816"/>
      <c r="F35" s="816"/>
      <c r="G35" s="816"/>
      <c r="H35" s="120">
        <v>1900</v>
      </c>
      <c r="I35" s="124"/>
      <c r="J35" s="128">
        <f>'ПЕЧАТЬ 2020'!G17</f>
        <v>0</v>
      </c>
      <c r="K35" s="128">
        <f>ПРОВЕРКА!I70</f>
        <v>0</v>
      </c>
      <c r="L35" s="128">
        <f>ПРОВЕРКА!J70</f>
        <v>0</v>
      </c>
      <c r="M35" s="106"/>
    </row>
    <row r="36" spans="1:16" s="121" customFormat="1" ht="20.25" hidden="1" x14ac:dyDescent="0.25">
      <c r="A36" s="118"/>
      <c r="B36" s="816"/>
      <c r="C36" s="816"/>
      <c r="D36" s="816"/>
      <c r="E36" s="816"/>
      <c r="F36" s="816"/>
      <c r="G36" s="816"/>
      <c r="H36" s="120"/>
      <c r="I36" s="124"/>
      <c r="J36" s="128"/>
      <c r="K36" s="128"/>
      <c r="L36" s="128"/>
      <c r="M36" s="106"/>
    </row>
    <row r="37" spans="1:16" s="121" customFormat="1" ht="20.25" x14ac:dyDescent="0.25">
      <c r="A37" s="118"/>
      <c r="B37" s="816" t="s">
        <v>261</v>
      </c>
      <c r="C37" s="816"/>
      <c r="D37" s="816"/>
      <c r="E37" s="816"/>
      <c r="F37" s="816"/>
      <c r="G37" s="816"/>
      <c r="H37" s="120">
        <v>1980</v>
      </c>
      <c r="I37" s="124" t="s">
        <v>30</v>
      </c>
      <c r="J37" s="128">
        <f>J38</f>
        <v>0</v>
      </c>
      <c r="K37" s="128">
        <f>K38</f>
        <v>0</v>
      </c>
      <c r="L37" s="128">
        <f>L38</f>
        <v>0</v>
      </c>
      <c r="M37" s="106"/>
    </row>
    <row r="38" spans="1:16" s="121" customFormat="1" ht="42" customHeight="1" x14ac:dyDescent="0.25">
      <c r="A38" s="118"/>
      <c r="B38" s="815" t="s">
        <v>262</v>
      </c>
      <c r="C38" s="815"/>
      <c r="D38" s="815"/>
      <c r="E38" s="815"/>
      <c r="F38" s="815"/>
      <c r="G38" s="815"/>
      <c r="H38" s="125">
        <v>1981</v>
      </c>
      <c r="I38" s="124">
        <v>510</v>
      </c>
      <c r="J38" s="127">
        <f>'ПЕЧАТЬ 2020'!G19</f>
        <v>0</v>
      </c>
      <c r="K38" s="127">
        <f>ПРОВЕРКА!I72</f>
        <v>0</v>
      </c>
      <c r="L38" s="127">
        <f>ПРОВЕРКА!J72</f>
        <v>0</v>
      </c>
      <c r="M38" s="106"/>
    </row>
    <row r="39" spans="1:16" s="121" customFormat="1" ht="20.25" x14ac:dyDescent="0.25">
      <c r="A39" s="118"/>
      <c r="B39" s="830" t="s">
        <v>263</v>
      </c>
      <c r="C39" s="831"/>
      <c r="D39" s="831"/>
      <c r="E39" s="831"/>
      <c r="F39" s="831"/>
      <c r="G39" s="832"/>
      <c r="H39" s="122">
        <v>2000</v>
      </c>
      <c r="I39" s="122" t="s">
        <v>30</v>
      </c>
      <c r="J39" s="123">
        <f>J40+J47+J51+J55+J58+J60+J68+J72</f>
        <v>32783731.649999999</v>
      </c>
      <c r="K39" s="123">
        <f t="shared" ref="K39:L39" si="3">K40+K47+K51+K55+K58+K60+K68+K72</f>
        <v>32770683</v>
      </c>
      <c r="L39" s="123">
        <f t="shared" si="3"/>
        <v>32770683</v>
      </c>
      <c r="M39" s="106"/>
      <c r="O39" s="261">
        <f>J39-'ПЕЧАТЬ 2020'!G20</f>
        <v>0</v>
      </c>
      <c r="P39" s="261"/>
    </row>
    <row r="40" spans="1:16" s="121" customFormat="1" ht="39" customHeight="1" x14ac:dyDescent="0.25">
      <c r="A40" s="118"/>
      <c r="B40" s="823" t="s">
        <v>264</v>
      </c>
      <c r="C40" s="823"/>
      <c r="D40" s="823"/>
      <c r="E40" s="823"/>
      <c r="F40" s="823"/>
      <c r="G40" s="823"/>
      <c r="H40" s="120">
        <v>2100</v>
      </c>
      <c r="I40" s="124" t="s">
        <v>30</v>
      </c>
      <c r="J40" s="128">
        <f>J41+J42+J43+J44</f>
        <v>24612175</v>
      </c>
      <c r="K40" s="128">
        <f t="shared" ref="K40:L40" si="4">K41+K42+K43+K44</f>
        <v>24612175</v>
      </c>
      <c r="L40" s="128">
        <f t="shared" si="4"/>
        <v>24612175</v>
      </c>
      <c r="M40" s="106"/>
      <c r="O40" s="261">
        <f>J40-'ПЕЧАТЬ 2020'!G22-'ПЕЧАТЬ 2020'!G25</f>
        <v>0</v>
      </c>
      <c r="P40" s="261"/>
    </row>
    <row r="41" spans="1:16" s="121" customFormat="1" ht="42" customHeight="1" x14ac:dyDescent="0.25">
      <c r="A41" s="118"/>
      <c r="B41" s="824" t="s">
        <v>265</v>
      </c>
      <c r="C41" s="824"/>
      <c r="D41" s="824"/>
      <c r="E41" s="824"/>
      <c r="F41" s="824"/>
      <c r="G41" s="824"/>
      <c r="H41" s="125">
        <v>2110</v>
      </c>
      <c r="I41" s="124">
        <v>111</v>
      </c>
      <c r="J41" s="127">
        <f>'расшифровка 2'!H16+'расшифровка 4'!H17+'расшифровка 5'!H16</f>
        <v>18902254</v>
      </c>
      <c r="K41" s="127">
        <f>'расшифровка 2'!I16+'расшифровка 4'!I17+'расшифровка 5'!I16</f>
        <v>18902254</v>
      </c>
      <c r="L41" s="127">
        <f>'расшифровка 2'!J16+'расшифровка 4'!J17+'расшифровка 5'!J16</f>
        <v>18902254</v>
      </c>
      <c r="M41" s="106"/>
      <c r="O41" s="261">
        <f>J41-'ПЕЧАТЬ 2020'!G23</f>
        <v>0</v>
      </c>
      <c r="P41" s="261"/>
    </row>
    <row r="42" spans="1:16" s="121" customFormat="1" ht="20.25" x14ac:dyDescent="0.25">
      <c r="A42" s="118"/>
      <c r="B42" s="824" t="s">
        <v>266</v>
      </c>
      <c r="C42" s="824"/>
      <c r="D42" s="824"/>
      <c r="E42" s="824"/>
      <c r="F42" s="824"/>
      <c r="G42" s="824"/>
      <c r="H42" s="125">
        <v>2120</v>
      </c>
      <c r="I42" s="124">
        <v>112</v>
      </c>
      <c r="J42" s="127">
        <f>'расшифровка 2'!H34+'расшифровка 4'!H80+'расшифровка 5'!H34</f>
        <v>1440</v>
      </c>
      <c r="K42" s="127">
        <f>'расшифровка 2'!I34+'расшифровка 4'!I80+'расшифровка 5'!I34</f>
        <v>1440</v>
      </c>
      <c r="L42" s="127">
        <f>'расшифровка 2'!J34+'расшифровка 4'!J80+'расшифровка 5'!J34</f>
        <v>1440</v>
      </c>
      <c r="M42" s="106"/>
      <c r="O42" s="261">
        <f>J42-'ПЕЧАТЬ 2020'!G25</f>
        <v>0</v>
      </c>
      <c r="P42" s="261"/>
    </row>
    <row r="43" spans="1:16" s="121" customFormat="1" ht="20.25" x14ac:dyDescent="0.25">
      <c r="A43" s="118"/>
      <c r="B43" s="824" t="s">
        <v>267</v>
      </c>
      <c r="C43" s="824"/>
      <c r="D43" s="824"/>
      <c r="E43" s="824"/>
      <c r="F43" s="824"/>
      <c r="G43" s="824"/>
      <c r="H43" s="125">
        <v>2130</v>
      </c>
      <c r="I43" s="124">
        <v>113</v>
      </c>
      <c r="J43" s="127">
        <f>'расшифровка 2'!H40+'расшифровка 4'!H86+'расшифровка 5'!H40</f>
        <v>0</v>
      </c>
      <c r="K43" s="127">
        <f>'расшифровка 2'!I40+'расшифровка 4'!I86+'расшифровка 5'!I40</f>
        <v>0</v>
      </c>
      <c r="L43" s="127">
        <f>'расшифровка 2'!J40+'расшифровка 4'!J86+'расшифровка 5'!J40</f>
        <v>0</v>
      </c>
      <c r="M43" s="106"/>
      <c r="O43" s="261">
        <f>J43-'ПЕЧАТЬ 2020'!G35</f>
        <v>0</v>
      </c>
      <c r="P43" s="261"/>
    </row>
    <row r="44" spans="1:16" s="121" customFormat="1" ht="39" customHeight="1" x14ac:dyDescent="0.25">
      <c r="A44" s="118"/>
      <c r="B44" s="824" t="s">
        <v>268</v>
      </c>
      <c r="C44" s="824"/>
      <c r="D44" s="824"/>
      <c r="E44" s="824"/>
      <c r="F44" s="824"/>
      <c r="G44" s="824"/>
      <c r="H44" s="125">
        <v>2140</v>
      </c>
      <c r="I44" s="124">
        <v>119</v>
      </c>
      <c r="J44" s="127">
        <f>J45+J46</f>
        <v>5708481</v>
      </c>
      <c r="K44" s="127">
        <f t="shared" ref="K44:L44" si="5">K45+K46</f>
        <v>5708481</v>
      </c>
      <c r="L44" s="127">
        <f t="shared" si="5"/>
        <v>5708481</v>
      </c>
      <c r="M44" s="106"/>
      <c r="O44" s="261">
        <f>J44-'ПЕЧАТЬ 2020'!G24</f>
        <v>0</v>
      </c>
      <c r="P44" s="261"/>
    </row>
    <row r="45" spans="1:16" s="121" customFormat="1" ht="42" customHeight="1" x14ac:dyDescent="0.25">
      <c r="A45" s="118"/>
      <c r="B45" s="820" t="s">
        <v>269</v>
      </c>
      <c r="C45" s="821"/>
      <c r="D45" s="821"/>
      <c r="E45" s="821"/>
      <c r="F45" s="821"/>
      <c r="G45" s="822"/>
      <c r="H45" s="129">
        <v>2141</v>
      </c>
      <c r="I45" s="124">
        <v>119</v>
      </c>
      <c r="J45" s="130">
        <f>'расшифровка 2'!H23+'расшифровка 4'!H25+'расшифровка 5'!H23</f>
        <v>5708481</v>
      </c>
      <c r="K45" s="130">
        <f>'расшифровка 2'!I23+'расшифровка 4'!I25+'расшифровка 5'!I23</f>
        <v>5708481</v>
      </c>
      <c r="L45" s="130">
        <f>'расшифровка 2'!J23+'расшифровка 4'!J25+'расшифровка 5'!J23</f>
        <v>5708481</v>
      </c>
      <c r="M45" s="106"/>
      <c r="O45" s="261">
        <f>J45-'ПЕЧАТЬ 2020'!G24</f>
        <v>0</v>
      </c>
      <c r="P45" s="261"/>
    </row>
    <row r="46" spans="1:16" s="121" customFormat="1" ht="19.5" customHeight="1" x14ac:dyDescent="0.25">
      <c r="A46" s="118"/>
      <c r="B46" s="820" t="s">
        <v>270</v>
      </c>
      <c r="C46" s="821"/>
      <c r="D46" s="821"/>
      <c r="E46" s="821"/>
      <c r="F46" s="821"/>
      <c r="G46" s="822"/>
      <c r="H46" s="129">
        <v>2142</v>
      </c>
      <c r="I46" s="124">
        <v>119</v>
      </c>
      <c r="J46" s="160"/>
      <c r="K46" s="160"/>
      <c r="L46" s="160"/>
      <c r="M46" s="106"/>
    </row>
    <row r="47" spans="1:16" s="121" customFormat="1" ht="20.25" x14ac:dyDescent="0.25">
      <c r="A47" s="118"/>
      <c r="B47" s="823" t="s">
        <v>271</v>
      </c>
      <c r="C47" s="823"/>
      <c r="D47" s="823"/>
      <c r="E47" s="823"/>
      <c r="F47" s="823"/>
      <c r="G47" s="823"/>
      <c r="H47" s="120">
        <v>2200</v>
      </c>
      <c r="I47" s="124">
        <v>300</v>
      </c>
      <c r="J47" s="128">
        <f>'расшифровка 2'!H46+'расшифровка 4'!H92+'расшифровка 5'!H46</f>
        <v>0</v>
      </c>
      <c r="K47" s="128">
        <f>'расшифровка 2'!I46+'расшифровка 4'!I92+'расшифровка 5'!I46</f>
        <v>0</v>
      </c>
      <c r="L47" s="128">
        <f>'расшифровка 2'!J46+'расшифровка 4'!J92+'расшифровка 5'!J46</f>
        <v>0</v>
      </c>
      <c r="M47" s="106"/>
      <c r="O47" s="261">
        <f>J47-'ПЕЧАТЬ 2020'!G36</f>
        <v>0</v>
      </c>
    </row>
    <row r="48" spans="1:16" s="121" customFormat="1" ht="41.25" customHeight="1" x14ac:dyDescent="0.25">
      <c r="A48" s="118"/>
      <c r="B48" s="824" t="s">
        <v>272</v>
      </c>
      <c r="C48" s="824"/>
      <c r="D48" s="824"/>
      <c r="E48" s="824"/>
      <c r="F48" s="824"/>
      <c r="G48" s="824"/>
      <c r="H48" s="125">
        <v>2210</v>
      </c>
      <c r="I48" s="124">
        <v>320</v>
      </c>
      <c r="J48" s="159"/>
      <c r="K48" s="159"/>
      <c r="L48" s="159"/>
      <c r="M48" s="106"/>
    </row>
    <row r="49" spans="1:18" s="121" customFormat="1" ht="41.25" customHeight="1" x14ac:dyDescent="0.25">
      <c r="A49" s="118"/>
      <c r="B49" s="825" t="s">
        <v>273</v>
      </c>
      <c r="C49" s="825"/>
      <c r="D49" s="825"/>
      <c r="E49" s="825"/>
      <c r="F49" s="825"/>
      <c r="G49" s="825"/>
      <c r="H49" s="129">
        <v>2211</v>
      </c>
      <c r="I49" s="124">
        <v>321</v>
      </c>
      <c r="J49" s="160"/>
      <c r="K49" s="160"/>
      <c r="L49" s="160"/>
      <c r="M49" s="106"/>
    </row>
    <row r="50" spans="1:18" s="121" customFormat="1" ht="60" customHeight="1" x14ac:dyDescent="0.25">
      <c r="A50" s="118"/>
      <c r="B50" s="824" t="s">
        <v>274</v>
      </c>
      <c r="C50" s="824"/>
      <c r="D50" s="824"/>
      <c r="E50" s="824"/>
      <c r="F50" s="824"/>
      <c r="G50" s="824"/>
      <c r="H50" s="125">
        <v>2230</v>
      </c>
      <c r="I50" s="124">
        <v>350</v>
      </c>
      <c r="J50" s="159"/>
      <c r="K50" s="159"/>
      <c r="L50" s="159"/>
      <c r="M50" s="106"/>
    </row>
    <row r="51" spans="1:18" s="121" customFormat="1" ht="20.25" x14ac:dyDescent="0.25">
      <c r="A51" s="118"/>
      <c r="B51" s="829" t="s">
        <v>275</v>
      </c>
      <c r="C51" s="829"/>
      <c r="D51" s="829"/>
      <c r="E51" s="829"/>
      <c r="F51" s="829"/>
      <c r="G51" s="829"/>
      <c r="H51" s="126">
        <v>2300</v>
      </c>
      <c r="I51" s="124">
        <v>850</v>
      </c>
      <c r="J51" s="131">
        <f>J52+J53+J54</f>
        <v>483047</v>
      </c>
      <c r="K51" s="131">
        <f t="shared" ref="K51:L51" si="6">K52+K53+K54</f>
        <v>483047</v>
      </c>
      <c r="L51" s="131">
        <f t="shared" si="6"/>
        <v>483047</v>
      </c>
      <c r="M51" s="106"/>
      <c r="O51" s="261">
        <f>J51-'ПЕЧАТЬ 2020'!G38-'ПЕЧАТЬ 2020'!G39-'ПЕЧАТЬ 2020'!G40</f>
        <v>0</v>
      </c>
    </row>
    <row r="52" spans="1:18" s="121" customFormat="1" ht="39" customHeight="1" x14ac:dyDescent="0.25">
      <c r="A52" s="118"/>
      <c r="B52" s="815" t="s">
        <v>276</v>
      </c>
      <c r="C52" s="815"/>
      <c r="D52" s="815"/>
      <c r="E52" s="815"/>
      <c r="F52" s="815"/>
      <c r="G52" s="815"/>
      <c r="H52" s="125">
        <v>2310</v>
      </c>
      <c r="I52" s="124">
        <v>851</v>
      </c>
      <c r="J52" s="127">
        <f>'расшифровка 2'!H59+'расшифровка 4'!H105+'расшифровка 5'!H59</f>
        <v>483047</v>
      </c>
      <c r="K52" s="127">
        <f>'расшифровка 2'!I59+'расшифровка 4'!I105+'расшифровка 5'!I59</f>
        <v>483047</v>
      </c>
      <c r="L52" s="127">
        <f>'расшифровка 2'!J59+'расшифровка 4'!J105+'расшифровка 5'!J59</f>
        <v>483047</v>
      </c>
      <c r="M52" s="106"/>
      <c r="O52" s="261">
        <f>J52-'ПЕЧАТЬ 2020'!G38</f>
        <v>0</v>
      </c>
    </row>
    <row r="53" spans="1:18" s="121" customFormat="1" ht="39" customHeight="1" x14ac:dyDescent="0.25">
      <c r="A53" s="118"/>
      <c r="B53" s="815" t="s">
        <v>277</v>
      </c>
      <c r="C53" s="815"/>
      <c r="D53" s="815"/>
      <c r="E53" s="815"/>
      <c r="F53" s="815"/>
      <c r="G53" s="815"/>
      <c r="H53" s="125">
        <v>2320</v>
      </c>
      <c r="I53" s="124">
        <v>852</v>
      </c>
      <c r="J53" s="127">
        <f>'расшифровка 2'!H67+'расшифровка 4'!H113+'расшифровка 5'!H67</f>
        <v>0</v>
      </c>
      <c r="K53" s="127">
        <f>'расшифровка 2'!I67+'расшифровка 4'!I113+'расшифровка 5'!I67</f>
        <v>0</v>
      </c>
      <c r="L53" s="127">
        <f>'расшифровка 2'!J67+'расшифровка 4'!J113+'расшифровка 5'!J67</f>
        <v>0</v>
      </c>
      <c r="M53" s="106"/>
      <c r="O53" s="261">
        <f>J53-'ПЕЧАТЬ 2020'!G39</f>
        <v>0</v>
      </c>
    </row>
    <row r="54" spans="1:18" s="121" customFormat="1" ht="20.25" x14ac:dyDescent="0.25">
      <c r="A54" s="118"/>
      <c r="B54" s="815" t="s">
        <v>278</v>
      </c>
      <c r="C54" s="815"/>
      <c r="D54" s="815"/>
      <c r="E54" s="815"/>
      <c r="F54" s="815"/>
      <c r="G54" s="815"/>
      <c r="H54" s="125">
        <v>2330</v>
      </c>
      <c r="I54" s="124">
        <v>853</v>
      </c>
      <c r="J54" s="127">
        <f>'расшифровка 2'!H74+'расшифровка 4'!H120+'расшифровка 5'!H74</f>
        <v>0</v>
      </c>
      <c r="K54" s="127">
        <f>'расшифровка 2'!I74+'расшифровка 4'!I120+'расшифровка 5'!I74</f>
        <v>0</v>
      </c>
      <c r="L54" s="127">
        <f>'расшифровка 2'!J74+'расшифровка 4'!J120+'расшифровка 5'!J74</f>
        <v>0</v>
      </c>
      <c r="M54" s="106"/>
      <c r="O54" s="261">
        <f>J54-'ПЕЧАТЬ 2020'!G40</f>
        <v>0</v>
      </c>
    </row>
    <row r="55" spans="1:18" s="121" customFormat="1" ht="20.25" x14ac:dyDescent="0.25">
      <c r="A55" s="118"/>
      <c r="B55" s="816" t="s">
        <v>279</v>
      </c>
      <c r="C55" s="816"/>
      <c r="D55" s="816"/>
      <c r="E55" s="816"/>
      <c r="F55" s="816"/>
      <c r="G55" s="816"/>
      <c r="H55" s="120">
        <v>2400</v>
      </c>
      <c r="I55" s="124" t="s">
        <v>30</v>
      </c>
      <c r="J55" s="128">
        <f>J56+J57</f>
        <v>0</v>
      </c>
      <c r="K55" s="128">
        <f t="shared" ref="K55:L55" si="7">K56+K57</f>
        <v>0</v>
      </c>
      <c r="L55" s="128">
        <f t="shared" si="7"/>
        <v>0</v>
      </c>
      <c r="M55" s="106"/>
    </row>
    <row r="56" spans="1:18" s="121" customFormat="1" ht="39.75" customHeight="1" x14ac:dyDescent="0.25">
      <c r="A56" s="118"/>
      <c r="B56" s="815" t="s">
        <v>280</v>
      </c>
      <c r="C56" s="815"/>
      <c r="D56" s="815"/>
      <c r="E56" s="815"/>
      <c r="F56" s="815"/>
      <c r="G56" s="815"/>
      <c r="H56" s="125">
        <v>2410</v>
      </c>
      <c r="I56" s="124">
        <v>810</v>
      </c>
      <c r="J56" s="159"/>
      <c r="K56" s="159"/>
      <c r="L56" s="159"/>
      <c r="M56" s="106"/>
    </row>
    <row r="57" spans="1:18" s="121" customFormat="1" ht="20.25" x14ac:dyDescent="0.25">
      <c r="A57" s="118"/>
      <c r="B57" s="815" t="s">
        <v>281</v>
      </c>
      <c r="C57" s="815"/>
      <c r="D57" s="815"/>
      <c r="E57" s="815"/>
      <c r="F57" s="815"/>
      <c r="G57" s="815"/>
      <c r="H57" s="125">
        <v>2420</v>
      </c>
      <c r="I57" s="124">
        <v>862</v>
      </c>
      <c r="J57" s="159"/>
      <c r="K57" s="159"/>
      <c r="L57" s="159"/>
      <c r="M57" s="106"/>
    </row>
    <row r="58" spans="1:18" s="121" customFormat="1" ht="20.25" x14ac:dyDescent="0.25">
      <c r="A58" s="118"/>
      <c r="B58" s="816" t="s">
        <v>282</v>
      </c>
      <c r="C58" s="816"/>
      <c r="D58" s="816"/>
      <c r="E58" s="816"/>
      <c r="F58" s="816"/>
      <c r="G58" s="816"/>
      <c r="H58" s="120">
        <v>2500</v>
      </c>
      <c r="I58" s="124" t="s">
        <v>30</v>
      </c>
      <c r="J58" s="128">
        <f>J59</f>
        <v>0</v>
      </c>
      <c r="K58" s="128">
        <f t="shared" ref="K58:L58" si="8">K59</f>
        <v>0</v>
      </c>
      <c r="L58" s="128">
        <f t="shared" si="8"/>
        <v>0</v>
      </c>
      <c r="M58" s="106"/>
      <c r="P58" s="781" t="s">
        <v>469</v>
      </c>
      <c r="Q58" s="781"/>
      <c r="R58" s="781"/>
    </row>
    <row r="59" spans="1:18" s="121" customFormat="1" ht="39" customHeight="1" x14ac:dyDescent="0.25">
      <c r="A59" s="118"/>
      <c r="B59" s="815" t="s">
        <v>283</v>
      </c>
      <c r="C59" s="815"/>
      <c r="D59" s="815"/>
      <c r="E59" s="815"/>
      <c r="F59" s="815"/>
      <c r="G59" s="815"/>
      <c r="H59" s="125">
        <v>2520</v>
      </c>
      <c r="I59" s="124">
        <v>831</v>
      </c>
      <c r="J59" s="127">
        <f>'расшифровка 2'!H52+'расшифровка 4'!H98+'расшифровка 5'!H52</f>
        <v>0</v>
      </c>
      <c r="K59" s="127">
        <f>'расшифровка 2'!I52+'расшифровка 4'!I98+'расшифровка 5'!I52</f>
        <v>0</v>
      </c>
      <c r="L59" s="127">
        <f>'расшифровка 2'!J52+'расшифровка 4'!J98+'расшифровка 5'!J52</f>
        <v>0</v>
      </c>
      <c r="M59" s="106"/>
      <c r="O59" s="261">
        <f>J59-'ПЕЧАТЬ 2020'!G37</f>
        <v>0</v>
      </c>
      <c r="P59" s="422">
        <v>2020</v>
      </c>
      <c r="Q59" s="422">
        <v>2021</v>
      </c>
      <c r="R59" s="422">
        <v>2022</v>
      </c>
    </row>
    <row r="60" spans="1:18" s="121" customFormat="1" ht="20.25" x14ac:dyDescent="0.25">
      <c r="A60" s="118"/>
      <c r="B60" s="819" t="s">
        <v>284</v>
      </c>
      <c r="C60" s="819"/>
      <c r="D60" s="819"/>
      <c r="E60" s="819"/>
      <c r="F60" s="819"/>
      <c r="G60" s="819"/>
      <c r="H60" s="132">
        <v>2600</v>
      </c>
      <c r="I60" s="122" t="s">
        <v>30</v>
      </c>
      <c r="J60" s="133">
        <f>J61+J62+J63+J65</f>
        <v>7688509.6500000004</v>
      </c>
      <c r="K60" s="133">
        <f t="shared" ref="K60:L60" si="9">K61+K62+K63+K65</f>
        <v>7675461</v>
      </c>
      <c r="L60" s="133">
        <f t="shared" si="9"/>
        <v>7675461</v>
      </c>
      <c r="M60" s="106"/>
      <c r="O60" s="261">
        <f>J60-'ПЕЧАТЬ 2020'!G41</f>
        <v>0</v>
      </c>
      <c r="P60" s="423">
        <f>J60-J79</f>
        <v>0</v>
      </c>
      <c r="Q60" s="423">
        <f>K60-K79</f>
        <v>0</v>
      </c>
      <c r="R60" s="423">
        <f>L60-L79</f>
        <v>0</v>
      </c>
    </row>
    <row r="61" spans="1:18" s="121" customFormat="1" ht="20.25" x14ac:dyDescent="0.25">
      <c r="A61" s="118"/>
      <c r="B61" s="815" t="s">
        <v>285</v>
      </c>
      <c r="C61" s="815"/>
      <c r="D61" s="815"/>
      <c r="E61" s="815"/>
      <c r="F61" s="815"/>
      <c r="G61" s="815"/>
      <c r="H61" s="125">
        <v>2620</v>
      </c>
      <c r="I61" s="124">
        <v>242</v>
      </c>
      <c r="J61" s="159"/>
      <c r="K61" s="159"/>
      <c r="L61" s="159"/>
      <c r="M61" s="106"/>
    </row>
    <row r="62" spans="1:18" s="121" customFormat="1" ht="20.25" x14ac:dyDescent="0.25">
      <c r="A62" s="118"/>
      <c r="B62" s="815" t="s">
        <v>286</v>
      </c>
      <c r="C62" s="815"/>
      <c r="D62" s="815"/>
      <c r="E62" s="815"/>
      <c r="F62" s="815"/>
      <c r="G62" s="815"/>
      <c r="H62" s="125">
        <v>2630</v>
      </c>
      <c r="I62" s="124">
        <v>243</v>
      </c>
      <c r="J62" s="127">
        <f>'расшифровка 2'!H90+'расшифровка 4'!H134+'расшифровка 5'!H95</f>
        <v>0</v>
      </c>
      <c r="K62" s="127">
        <f>'расшифровка 2'!I90+'расшифровка 4'!I134+'расшифровка 5'!I95</f>
        <v>0</v>
      </c>
      <c r="L62" s="127">
        <f>'расшифровка 2'!J90+'расшифровка 4'!J134+'расшифровка 5'!J95</f>
        <v>0</v>
      </c>
      <c r="M62" s="106"/>
      <c r="O62" s="261">
        <f>J62-'ПЕЧАТЬ 2020'!G42</f>
        <v>0</v>
      </c>
    </row>
    <row r="63" spans="1:18" s="121" customFormat="1" ht="20.25" x14ac:dyDescent="0.25">
      <c r="A63" s="118"/>
      <c r="B63" s="826" t="s">
        <v>287</v>
      </c>
      <c r="C63" s="826"/>
      <c r="D63" s="826"/>
      <c r="E63" s="826"/>
      <c r="F63" s="826"/>
      <c r="G63" s="826"/>
      <c r="H63" s="134">
        <v>2640</v>
      </c>
      <c r="I63" s="122">
        <v>244</v>
      </c>
      <c r="J63" s="135">
        <f>'расшифровка 2'!H368+'расшифровка 4'!H440+'расшифровка 5'!H271</f>
        <v>7688509.6500000004</v>
      </c>
      <c r="K63" s="135">
        <f>'расшифровка 2'!I368+'расшифровка 4'!I440+'расшифровка 5'!I271</f>
        <v>7675461</v>
      </c>
      <c r="L63" s="135">
        <f>'расшифровка 2'!J368+'расшифровка 4'!J440+'расшифровка 5'!J271</f>
        <v>7675461</v>
      </c>
      <c r="M63" s="106"/>
      <c r="O63" s="261">
        <f>J63-'ПЕЧАТЬ 2020'!G50</f>
        <v>0</v>
      </c>
    </row>
    <row r="64" spans="1:18" s="121" customFormat="1" ht="20.25" hidden="1" x14ac:dyDescent="0.25">
      <c r="A64" s="118"/>
      <c r="B64" s="815"/>
      <c r="C64" s="815"/>
      <c r="D64" s="815"/>
      <c r="E64" s="815"/>
      <c r="F64" s="815"/>
      <c r="G64" s="815"/>
      <c r="H64" s="125"/>
      <c r="I64" s="124"/>
      <c r="J64" s="127"/>
      <c r="K64" s="127"/>
      <c r="L64" s="127"/>
      <c r="M64" s="106"/>
    </row>
    <row r="65" spans="1:17" s="121" customFormat="1" ht="20.25" x14ac:dyDescent="0.25">
      <c r="A65" s="118"/>
      <c r="B65" s="815" t="s">
        <v>288</v>
      </c>
      <c r="C65" s="815"/>
      <c r="D65" s="815"/>
      <c r="E65" s="815"/>
      <c r="F65" s="815"/>
      <c r="G65" s="815"/>
      <c r="H65" s="125">
        <v>2650</v>
      </c>
      <c r="I65" s="124">
        <v>400</v>
      </c>
      <c r="J65" s="127">
        <f>SUM(J66:J67)</f>
        <v>0</v>
      </c>
      <c r="K65" s="127">
        <f t="shared" ref="K65:L65" si="10">SUM(K66:K67)</f>
        <v>0</v>
      </c>
      <c r="L65" s="127">
        <f t="shared" si="10"/>
        <v>0</v>
      </c>
      <c r="M65" s="106"/>
      <c r="O65" s="261">
        <f>J65-'ПЕЧАТЬ 2020'!G45</f>
        <v>0</v>
      </c>
    </row>
    <row r="66" spans="1:17" s="121" customFormat="1" ht="37.5" customHeight="1" x14ac:dyDescent="0.25">
      <c r="A66" s="118"/>
      <c r="B66" s="818" t="s">
        <v>289</v>
      </c>
      <c r="C66" s="818"/>
      <c r="D66" s="818"/>
      <c r="E66" s="818"/>
      <c r="F66" s="818"/>
      <c r="G66" s="818"/>
      <c r="H66" s="129">
        <v>2651</v>
      </c>
      <c r="I66" s="124">
        <v>406</v>
      </c>
      <c r="J66" s="160"/>
      <c r="K66" s="160"/>
      <c r="L66" s="160"/>
      <c r="M66" s="106"/>
    </row>
    <row r="67" spans="1:17" s="121" customFormat="1" ht="20.25" x14ac:dyDescent="0.25">
      <c r="A67" s="118"/>
      <c r="B67" s="818" t="s">
        <v>290</v>
      </c>
      <c r="C67" s="818"/>
      <c r="D67" s="818"/>
      <c r="E67" s="818"/>
      <c r="F67" s="818"/>
      <c r="G67" s="818"/>
      <c r="H67" s="129">
        <v>2652</v>
      </c>
      <c r="I67" s="124">
        <v>407</v>
      </c>
      <c r="J67" s="130">
        <f>'расшифровка 4'!H143+'расшифровка 5'!H104+'расшифровка 6'!H104+'расшифровка 2'!H99</f>
        <v>0</v>
      </c>
      <c r="K67" s="130">
        <f>'расшифровка 4'!I143+'расшифровка 5'!I104+'расшифровка 6'!I104+'расшифровка 2'!I99</f>
        <v>0</v>
      </c>
      <c r="L67" s="130">
        <f>'расшифровка 4'!J143+'расшифровка 5'!J104+'расшифровка 6'!J104+'расшифровка 2'!J99</f>
        <v>0</v>
      </c>
      <c r="M67" s="106"/>
      <c r="O67" s="261">
        <f>J67-'ПЕЧАТЬ 2020'!G45</f>
        <v>0</v>
      </c>
    </row>
    <row r="68" spans="1:17" s="121" customFormat="1" ht="20.25" x14ac:dyDescent="0.25">
      <c r="A68" s="118"/>
      <c r="B68" s="819" t="s">
        <v>291</v>
      </c>
      <c r="C68" s="819"/>
      <c r="D68" s="819"/>
      <c r="E68" s="819"/>
      <c r="F68" s="819"/>
      <c r="G68" s="819"/>
      <c r="H68" s="132">
        <v>3000</v>
      </c>
      <c r="I68" s="122">
        <v>100</v>
      </c>
      <c r="J68" s="133">
        <f>J69+J70+J71</f>
        <v>0</v>
      </c>
      <c r="K68" s="133">
        <f t="shared" ref="K68:L68" si="11">K69+K70+K71</f>
        <v>0</v>
      </c>
      <c r="L68" s="133">
        <f t="shared" si="11"/>
        <v>0</v>
      </c>
      <c r="M68" s="106"/>
    </row>
    <row r="69" spans="1:17" s="121" customFormat="1" ht="37.5" customHeight="1" x14ac:dyDescent="0.25">
      <c r="A69" s="118"/>
      <c r="B69" s="815" t="s">
        <v>292</v>
      </c>
      <c r="C69" s="815"/>
      <c r="D69" s="815"/>
      <c r="E69" s="815"/>
      <c r="F69" s="815"/>
      <c r="G69" s="815"/>
      <c r="H69" s="125">
        <v>3010</v>
      </c>
      <c r="I69" s="124"/>
      <c r="J69" s="159"/>
      <c r="K69" s="159"/>
      <c r="L69" s="159"/>
      <c r="M69" s="106"/>
    </row>
    <row r="70" spans="1:17" s="121" customFormat="1" ht="20.25" x14ac:dyDescent="0.25">
      <c r="A70" s="118"/>
      <c r="B70" s="815" t="s">
        <v>293</v>
      </c>
      <c r="C70" s="815"/>
      <c r="D70" s="815"/>
      <c r="E70" s="815"/>
      <c r="F70" s="815"/>
      <c r="G70" s="815"/>
      <c r="H70" s="125">
        <v>3020</v>
      </c>
      <c r="I70" s="124"/>
      <c r="J70" s="159"/>
      <c r="K70" s="159"/>
      <c r="L70" s="159"/>
      <c r="M70" s="106"/>
    </row>
    <row r="71" spans="1:17" s="121" customFormat="1" ht="20.25" x14ac:dyDescent="0.25">
      <c r="A71" s="118"/>
      <c r="B71" s="815" t="s">
        <v>294</v>
      </c>
      <c r="C71" s="815"/>
      <c r="D71" s="815"/>
      <c r="E71" s="815"/>
      <c r="F71" s="815"/>
      <c r="G71" s="815"/>
      <c r="H71" s="125">
        <v>3030</v>
      </c>
      <c r="I71" s="124"/>
      <c r="J71" s="159"/>
      <c r="K71" s="159"/>
      <c r="L71" s="159"/>
      <c r="M71" s="106"/>
    </row>
    <row r="72" spans="1:17" s="121" customFormat="1" ht="20.25" x14ac:dyDescent="0.25">
      <c r="A72" s="118"/>
      <c r="B72" s="816" t="s">
        <v>295</v>
      </c>
      <c r="C72" s="816"/>
      <c r="D72" s="816"/>
      <c r="E72" s="816"/>
      <c r="F72" s="816"/>
      <c r="G72" s="816"/>
      <c r="H72" s="120">
        <v>4000</v>
      </c>
      <c r="I72" s="124" t="s">
        <v>30</v>
      </c>
      <c r="J72" s="161"/>
      <c r="K72" s="161"/>
      <c r="L72" s="161"/>
      <c r="M72" s="106"/>
    </row>
    <row r="73" spans="1:17" s="121" customFormat="1" ht="41.25" customHeight="1" x14ac:dyDescent="0.25">
      <c r="A73" s="118"/>
      <c r="B73" s="815" t="s">
        <v>296</v>
      </c>
      <c r="C73" s="815"/>
      <c r="D73" s="815"/>
      <c r="E73" s="815"/>
      <c r="F73" s="815"/>
      <c r="G73" s="815"/>
      <c r="H73" s="125">
        <v>4010</v>
      </c>
      <c r="I73" s="124">
        <v>610</v>
      </c>
      <c r="J73" s="159"/>
      <c r="K73" s="159"/>
      <c r="L73" s="159"/>
      <c r="M73" s="106"/>
    </row>
    <row r="74" spans="1:17" s="115" customFormat="1" ht="14.45" hidden="1" customHeight="1" x14ac:dyDescent="0.25">
      <c r="A74" s="118"/>
      <c r="B74" s="817"/>
      <c r="C74" s="817"/>
      <c r="D74" s="817"/>
      <c r="E74" s="817"/>
      <c r="F74" s="817"/>
      <c r="G74" s="817"/>
      <c r="H74" s="136"/>
      <c r="I74" s="136"/>
      <c r="J74" s="137"/>
      <c r="K74" s="137"/>
      <c r="L74" s="137"/>
      <c r="M74" s="138"/>
    </row>
    <row r="75" spans="1:17" s="115" customFormat="1" ht="20.25" x14ac:dyDescent="0.25">
      <c r="A75" s="118"/>
      <c r="B75" s="139"/>
      <c r="C75" s="809" t="s">
        <v>297</v>
      </c>
      <c r="D75" s="809"/>
      <c r="E75" s="809"/>
      <c r="F75" s="809"/>
      <c r="G75" s="809"/>
      <c r="H75" s="809"/>
      <c r="I75" s="809"/>
      <c r="J75" s="809"/>
      <c r="K75" s="809"/>
      <c r="L75" s="809"/>
      <c r="M75" s="139"/>
    </row>
    <row r="76" spans="1:17" s="115" customFormat="1" ht="20.25" x14ac:dyDescent="0.25">
      <c r="A76" s="118"/>
      <c r="B76" s="810" t="s">
        <v>108</v>
      </c>
      <c r="C76" s="810" t="s">
        <v>116</v>
      </c>
      <c r="D76" s="810"/>
      <c r="E76" s="810"/>
      <c r="F76" s="810"/>
      <c r="G76" s="810"/>
      <c r="H76" s="811" t="s">
        <v>241</v>
      </c>
      <c r="I76" s="813" t="s">
        <v>298</v>
      </c>
      <c r="J76" s="814" t="s">
        <v>243</v>
      </c>
      <c r="K76" s="814"/>
      <c r="L76" s="814"/>
      <c r="M76" s="814"/>
    </row>
    <row r="77" spans="1:17" s="115" customFormat="1" ht="44.25" customHeight="1" x14ac:dyDescent="0.25">
      <c r="A77" s="118"/>
      <c r="B77" s="810"/>
      <c r="C77" s="810"/>
      <c r="D77" s="810"/>
      <c r="E77" s="810"/>
      <c r="F77" s="810"/>
      <c r="G77" s="810"/>
      <c r="H77" s="812"/>
      <c r="I77" s="813"/>
      <c r="J77" s="140" t="s">
        <v>244</v>
      </c>
      <c r="K77" s="140" t="s">
        <v>245</v>
      </c>
      <c r="L77" s="140" t="s">
        <v>246</v>
      </c>
      <c r="M77" s="140" t="s">
        <v>299</v>
      </c>
      <c r="O77" s="765" t="s">
        <v>469</v>
      </c>
      <c r="P77" s="765"/>
      <c r="Q77" s="765"/>
    </row>
    <row r="78" spans="1:17" s="115" customFormat="1" ht="20.25" x14ac:dyDescent="0.25">
      <c r="A78" s="118"/>
      <c r="B78" s="141">
        <v>1</v>
      </c>
      <c r="C78" s="804">
        <v>2</v>
      </c>
      <c r="D78" s="804"/>
      <c r="E78" s="804"/>
      <c r="F78" s="804"/>
      <c r="G78" s="804"/>
      <c r="H78" s="141">
        <v>3</v>
      </c>
      <c r="I78" s="141">
        <v>4</v>
      </c>
      <c r="J78" s="141">
        <v>5</v>
      </c>
      <c r="K78" s="141">
        <v>6</v>
      </c>
      <c r="L78" s="141">
        <v>7</v>
      </c>
      <c r="M78" s="141">
        <v>8</v>
      </c>
      <c r="O78" s="424">
        <v>2020</v>
      </c>
      <c r="P78" s="424">
        <v>2021</v>
      </c>
      <c r="Q78" s="424">
        <v>2022</v>
      </c>
    </row>
    <row r="79" spans="1:17" s="115" customFormat="1" ht="20.25" x14ac:dyDescent="0.25">
      <c r="A79" s="118"/>
      <c r="B79" s="142">
        <v>1</v>
      </c>
      <c r="C79" s="805" t="s">
        <v>300</v>
      </c>
      <c r="D79" s="805"/>
      <c r="E79" s="805"/>
      <c r="F79" s="805"/>
      <c r="G79" s="805"/>
      <c r="H79" s="143">
        <v>26000</v>
      </c>
      <c r="I79" s="143" t="s">
        <v>30</v>
      </c>
      <c r="J79" s="144">
        <f>J80+J81+J82+J83</f>
        <v>7688509.6500000004</v>
      </c>
      <c r="K79" s="144">
        <f t="shared" ref="K79:M79" si="12">K80+K81+K82+K83</f>
        <v>7675461</v>
      </c>
      <c r="L79" s="144">
        <f t="shared" si="12"/>
        <v>7675461</v>
      </c>
      <c r="M79" s="144">
        <f t="shared" si="12"/>
        <v>0</v>
      </c>
      <c r="O79" s="425">
        <f>J79-'ПЕЧАТЬ 2020'!G41</f>
        <v>0</v>
      </c>
      <c r="P79" s="425">
        <f>K79-ПРОВЕРКА!I12</f>
        <v>0</v>
      </c>
      <c r="Q79" s="425">
        <f>L79-ПРОВЕРКА!J12</f>
        <v>0</v>
      </c>
    </row>
    <row r="80" spans="1:17" s="115" customFormat="1" ht="148.5" customHeight="1" x14ac:dyDescent="0.25">
      <c r="A80" s="118"/>
      <c r="B80" s="145" t="s">
        <v>301</v>
      </c>
      <c r="C80" s="806" t="s">
        <v>302</v>
      </c>
      <c r="D80" s="807"/>
      <c r="E80" s="807"/>
      <c r="F80" s="807"/>
      <c r="G80" s="808"/>
      <c r="H80" s="146">
        <v>26100</v>
      </c>
      <c r="I80" s="147" t="s">
        <v>30</v>
      </c>
      <c r="J80" s="162"/>
      <c r="K80" s="162"/>
      <c r="L80" s="162"/>
      <c r="M80" s="163"/>
    </row>
    <row r="81" spans="1:19" s="115" customFormat="1" ht="50.25" customHeight="1" x14ac:dyDescent="0.25">
      <c r="A81" s="118"/>
      <c r="B81" s="145" t="s">
        <v>303</v>
      </c>
      <c r="C81" s="806" t="s">
        <v>304</v>
      </c>
      <c r="D81" s="807"/>
      <c r="E81" s="807"/>
      <c r="F81" s="807"/>
      <c r="G81" s="808"/>
      <c r="H81" s="146">
        <v>26200</v>
      </c>
      <c r="I81" s="147" t="s">
        <v>30</v>
      </c>
      <c r="J81" s="162"/>
      <c r="K81" s="162"/>
      <c r="L81" s="162"/>
      <c r="M81" s="163"/>
      <c r="O81" s="766" t="s">
        <v>520</v>
      </c>
      <c r="P81" s="766"/>
      <c r="Q81" s="766"/>
    </row>
    <row r="82" spans="1:19" s="115" customFormat="1" ht="50.25" customHeight="1" x14ac:dyDescent="0.25">
      <c r="A82" s="118"/>
      <c r="B82" s="145" t="s">
        <v>305</v>
      </c>
      <c r="C82" s="806" t="s">
        <v>306</v>
      </c>
      <c r="D82" s="807"/>
      <c r="E82" s="807"/>
      <c r="F82" s="807"/>
      <c r="G82" s="808"/>
      <c r="H82" s="146">
        <v>26300</v>
      </c>
      <c r="I82" s="147" t="s">
        <v>30</v>
      </c>
      <c r="J82" s="162">
        <v>3252776</v>
      </c>
      <c r="K82" s="162"/>
      <c r="L82" s="162"/>
      <c r="M82" s="163"/>
      <c r="O82" s="426">
        <f>O85+O87+O90+O91</f>
        <v>-3252776</v>
      </c>
      <c r="P82" s="261"/>
      <c r="Q82" s="121"/>
    </row>
    <row r="83" spans="1:19" s="115" customFormat="1" ht="48.75" customHeight="1" x14ac:dyDescent="0.25">
      <c r="A83" s="118"/>
      <c r="B83" s="145" t="s">
        <v>307</v>
      </c>
      <c r="C83" s="806" t="s">
        <v>308</v>
      </c>
      <c r="D83" s="807"/>
      <c r="E83" s="807"/>
      <c r="F83" s="807"/>
      <c r="G83" s="808"/>
      <c r="H83" s="146">
        <v>26400</v>
      </c>
      <c r="I83" s="147" t="s">
        <v>30</v>
      </c>
      <c r="J83" s="148">
        <f>J84+J87+J90+J91</f>
        <v>4435733.6500000004</v>
      </c>
      <c r="K83" s="148">
        <f t="shared" ref="K83:M83" si="13">K84+K87+K90+K91</f>
        <v>7675461</v>
      </c>
      <c r="L83" s="148">
        <f t="shared" si="13"/>
        <v>7675461</v>
      </c>
      <c r="M83" s="148">
        <f t="shared" si="13"/>
        <v>0</v>
      </c>
      <c r="O83" s="767" t="s">
        <v>521</v>
      </c>
      <c r="P83" s="767"/>
      <c r="Q83" s="767"/>
    </row>
    <row r="84" spans="1:19" s="115" customFormat="1" ht="62.25" customHeight="1" x14ac:dyDescent="0.25">
      <c r="A84" s="118"/>
      <c r="B84" s="149" t="s">
        <v>309</v>
      </c>
      <c r="C84" s="801" t="s">
        <v>310</v>
      </c>
      <c r="D84" s="802"/>
      <c r="E84" s="802"/>
      <c r="F84" s="802"/>
      <c r="G84" s="803"/>
      <c r="H84" s="150">
        <v>26410</v>
      </c>
      <c r="I84" s="147" t="s">
        <v>30</v>
      </c>
      <c r="J84" s="151">
        <f>J85+J86</f>
        <v>4414654.6500000004</v>
      </c>
      <c r="K84" s="151">
        <f t="shared" ref="K84:M84" si="14">K85+K86</f>
        <v>4414636</v>
      </c>
      <c r="L84" s="151">
        <f t="shared" si="14"/>
        <v>4414636</v>
      </c>
      <c r="M84" s="151">
        <f t="shared" si="14"/>
        <v>0</v>
      </c>
      <c r="O84" s="424">
        <v>2020</v>
      </c>
      <c r="P84" s="424">
        <v>2021</v>
      </c>
      <c r="Q84" s="424">
        <v>2022</v>
      </c>
    </row>
    <row r="85" spans="1:19" s="115" customFormat="1" ht="20.25" x14ac:dyDescent="0.25">
      <c r="A85" s="118"/>
      <c r="B85" s="145" t="s">
        <v>311</v>
      </c>
      <c r="C85" s="785" t="s">
        <v>353</v>
      </c>
      <c r="D85" s="786"/>
      <c r="E85" s="786"/>
      <c r="F85" s="786"/>
      <c r="G85" s="787"/>
      <c r="H85" s="152">
        <v>26411</v>
      </c>
      <c r="I85" s="147" t="s">
        <v>30</v>
      </c>
      <c r="J85" s="164">
        <v>4414654.6500000004</v>
      </c>
      <c r="K85" s="164">
        <v>4414636</v>
      </c>
      <c r="L85" s="164">
        <v>4414636</v>
      </c>
      <c r="M85" s="165"/>
      <c r="O85" s="427">
        <f>J85-'ПЕЧАТЬ 2020'!H41</f>
        <v>0</v>
      </c>
      <c r="P85" s="427">
        <f>K85-ПРОВЕРКА!I6</f>
        <v>0</v>
      </c>
      <c r="Q85" s="427">
        <f>L85-ПРОВЕРКА!J6</f>
        <v>0</v>
      </c>
    </row>
    <row r="86" spans="1:19" s="115" customFormat="1" ht="20.25" x14ac:dyDescent="0.25">
      <c r="A86" s="118"/>
      <c r="B86" s="145" t="s">
        <v>312</v>
      </c>
      <c r="C86" s="785" t="s">
        <v>313</v>
      </c>
      <c r="D86" s="786"/>
      <c r="E86" s="786"/>
      <c r="F86" s="786"/>
      <c r="G86" s="787"/>
      <c r="H86" s="152">
        <v>26412</v>
      </c>
      <c r="I86" s="147" t="s">
        <v>30</v>
      </c>
      <c r="J86" s="164"/>
      <c r="K86" s="164"/>
      <c r="L86" s="164"/>
      <c r="M86" s="165"/>
      <c r="O86" s="422"/>
      <c r="P86" s="422"/>
      <c r="Q86" s="422"/>
    </row>
    <row r="87" spans="1:19" s="115" customFormat="1" ht="20.25" x14ac:dyDescent="0.25">
      <c r="A87" s="118"/>
      <c r="B87" s="149" t="s">
        <v>314</v>
      </c>
      <c r="C87" s="801" t="s">
        <v>315</v>
      </c>
      <c r="D87" s="802"/>
      <c r="E87" s="802"/>
      <c r="F87" s="802"/>
      <c r="G87" s="803"/>
      <c r="H87" s="150">
        <v>26420</v>
      </c>
      <c r="I87" s="147" t="s">
        <v>30</v>
      </c>
      <c r="J87" s="151">
        <f>J88+J89</f>
        <v>21079</v>
      </c>
      <c r="K87" s="151">
        <f t="shared" ref="K87:M87" si="15">K88+K89</f>
        <v>3260825</v>
      </c>
      <c r="L87" s="151">
        <f t="shared" si="15"/>
        <v>3260825</v>
      </c>
      <c r="M87" s="151">
        <f t="shared" si="15"/>
        <v>0</v>
      </c>
      <c r="O87" s="427">
        <f>J87-'ПЕЧАТЬ 2020'!K41</f>
        <v>-3252776</v>
      </c>
      <c r="P87" s="427">
        <f>K87-ПРОВЕРКА!I7</f>
        <v>0</v>
      </c>
      <c r="Q87" s="427">
        <f>L87-ПРОВЕРКА!J7</f>
        <v>0</v>
      </c>
    </row>
    <row r="88" spans="1:19" s="115" customFormat="1" ht="20.25" x14ac:dyDescent="0.25">
      <c r="A88" s="118"/>
      <c r="B88" s="145" t="s">
        <v>316</v>
      </c>
      <c r="C88" s="785" t="s">
        <v>353</v>
      </c>
      <c r="D88" s="786"/>
      <c r="E88" s="786"/>
      <c r="F88" s="786"/>
      <c r="G88" s="787"/>
      <c r="H88" s="152">
        <v>26421</v>
      </c>
      <c r="I88" s="147" t="s">
        <v>30</v>
      </c>
      <c r="J88" s="164">
        <v>21079</v>
      </c>
      <c r="K88" s="164">
        <v>3260825</v>
      </c>
      <c r="L88" s="164">
        <v>3260825</v>
      </c>
      <c r="M88" s="165"/>
      <c r="O88" s="427">
        <f>J88-'ПЕЧАТЬ 2020'!K41</f>
        <v>-3252776</v>
      </c>
      <c r="P88" s="427">
        <f>K88-ПРОВЕРКА!I7</f>
        <v>0</v>
      </c>
      <c r="Q88" s="427">
        <f>L88-ПРОВЕРКА!J7</f>
        <v>0</v>
      </c>
    </row>
    <row r="89" spans="1:19" s="115" customFormat="1" ht="20.25" x14ac:dyDescent="0.25">
      <c r="A89" s="118"/>
      <c r="B89" s="145" t="s">
        <v>317</v>
      </c>
      <c r="C89" s="785" t="s">
        <v>313</v>
      </c>
      <c r="D89" s="786"/>
      <c r="E89" s="786"/>
      <c r="F89" s="786"/>
      <c r="G89" s="787"/>
      <c r="H89" s="152">
        <v>26422</v>
      </c>
      <c r="I89" s="147" t="s">
        <v>30</v>
      </c>
      <c r="J89" s="164"/>
      <c r="K89" s="164"/>
      <c r="L89" s="164"/>
      <c r="M89" s="165"/>
      <c r="O89" s="427"/>
      <c r="P89" s="427"/>
      <c r="Q89" s="427"/>
    </row>
    <row r="90" spans="1:19" s="115" customFormat="1" ht="20.25" x14ac:dyDescent="0.25">
      <c r="A90" s="118"/>
      <c r="B90" s="145" t="s">
        <v>318</v>
      </c>
      <c r="C90" s="784" t="s">
        <v>319</v>
      </c>
      <c r="D90" s="784"/>
      <c r="E90" s="784"/>
      <c r="F90" s="784"/>
      <c r="G90" s="784"/>
      <c r="H90" s="150">
        <v>26430</v>
      </c>
      <c r="I90" s="147" t="s">
        <v>30</v>
      </c>
      <c r="J90" s="166"/>
      <c r="K90" s="166"/>
      <c r="L90" s="166"/>
      <c r="M90" s="167"/>
      <c r="O90" s="427">
        <f>J90-'ПЕЧАТЬ 2020'!L41</f>
        <v>0</v>
      </c>
      <c r="P90" s="427">
        <f>K90-ПРОВЕРКА!I9</f>
        <v>0</v>
      </c>
      <c r="Q90" s="427">
        <f>L90-ПРОВЕРКА!J9</f>
        <v>0</v>
      </c>
    </row>
    <row r="91" spans="1:19" s="115" customFormat="1" ht="20.25" x14ac:dyDescent="0.25">
      <c r="A91" s="118"/>
      <c r="B91" s="145" t="s">
        <v>320</v>
      </c>
      <c r="C91" s="784" t="s">
        <v>321</v>
      </c>
      <c r="D91" s="784"/>
      <c r="E91" s="784"/>
      <c r="F91" s="784"/>
      <c r="G91" s="784"/>
      <c r="H91" s="150">
        <v>26450</v>
      </c>
      <c r="I91" s="147" t="s">
        <v>30</v>
      </c>
      <c r="J91" s="151">
        <f>J92+J93</f>
        <v>0</v>
      </c>
      <c r="K91" s="151">
        <f t="shared" ref="K91:M91" si="16">K92+K93</f>
        <v>0</v>
      </c>
      <c r="L91" s="151">
        <f t="shared" si="16"/>
        <v>0</v>
      </c>
      <c r="M91" s="151">
        <f t="shared" si="16"/>
        <v>0</v>
      </c>
      <c r="O91" s="427">
        <f>J91-'ПЕЧАТЬ 2020'!M41</f>
        <v>0</v>
      </c>
      <c r="P91" s="427">
        <f>K91-ПРОВЕРКА!I11</f>
        <v>0</v>
      </c>
      <c r="Q91" s="427">
        <f>L91-ПРОВЕРКА!J11</f>
        <v>0</v>
      </c>
    </row>
    <row r="92" spans="1:19" s="115" customFormat="1" ht="20.25" x14ac:dyDescent="0.25">
      <c r="A92" s="118"/>
      <c r="B92" s="145" t="s">
        <v>322</v>
      </c>
      <c r="C92" s="785" t="s">
        <v>352</v>
      </c>
      <c r="D92" s="786"/>
      <c r="E92" s="786"/>
      <c r="F92" s="786"/>
      <c r="G92" s="787"/>
      <c r="H92" s="152">
        <v>26451</v>
      </c>
      <c r="I92" s="147" t="s">
        <v>30</v>
      </c>
      <c r="J92" s="164"/>
      <c r="K92" s="164"/>
      <c r="L92" s="164"/>
      <c r="M92" s="165"/>
      <c r="O92" s="427">
        <f>J92-'ПЕЧАТЬ 2020'!M41</f>
        <v>0</v>
      </c>
      <c r="P92" s="427">
        <f>K92-ПРОВЕРКА!I11</f>
        <v>0</v>
      </c>
      <c r="Q92" s="427">
        <f>L92-ПРОВЕРКА!J11</f>
        <v>0</v>
      </c>
    </row>
    <row r="93" spans="1:19" s="115" customFormat="1" ht="20.25" x14ac:dyDescent="0.25">
      <c r="A93" s="118"/>
      <c r="B93" s="145" t="s">
        <v>323</v>
      </c>
      <c r="C93" s="785" t="s">
        <v>313</v>
      </c>
      <c r="D93" s="786"/>
      <c r="E93" s="786"/>
      <c r="F93" s="786"/>
      <c r="G93" s="787"/>
      <c r="H93" s="152">
        <v>26452</v>
      </c>
      <c r="I93" s="147" t="s">
        <v>30</v>
      </c>
      <c r="J93" s="164"/>
      <c r="K93" s="164"/>
      <c r="L93" s="164"/>
      <c r="M93" s="165"/>
      <c r="O93" s="422"/>
      <c r="P93" s="422"/>
      <c r="Q93" s="422"/>
    </row>
    <row r="94" spans="1:19" s="115" customFormat="1" ht="69.75" customHeight="1" x14ac:dyDescent="0.25">
      <c r="A94" s="118"/>
      <c r="B94" s="142" t="s">
        <v>324</v>
      </c>
      <c r="C94" s="783" t="s">
        <v>330</v>
      </c>
      <c r="D94" s="783"/>
      <c r="E94" s="783"/>
      <c r="F94" s="783"/>
      <c r="G94" s="783"/>
      <c r="H94" s="143">
        <v>26500</v>
      </c>
      <c r="I94" s="143" t="s">
        <v>30</v>
      </c>
      <c r="J94" s="144">
        <f>J95</f>
        <v>4435733.6500000004</v>
      </c>
      <c r="K94" s="144">
        <f t="shared" ref="K94:L94" si="17">K95</f>
        <v>7675461</v>
      </c>
      <c r="L94" s="144">
        <f t="shared" si="17"/>
        <v>7675461</v>
      </c>
      <c r="M94" s="168"/>
      <c r="O94" s="428">
        <f>J94-J83</f>
        <v>0</v>
      </c>
      <c r="P94" s="428">
        <f t="shared" ref="P94:Q94" si="18">K94-K83</f>
        <v>0</v>
      </c>
      <c r="Q94" s="428">
        <f t="shared" si="18"/>
        <v>0</v>
      </c>
      <c r="S94" s="175"/>
    </row>
    <row r="95" spans="1:19" s="115" customFormat="1" ht="20.25" x14ac:dyDescent="0.25">
      <c r="A95" s="118"/>
      <c r="B95" s="153"/>
      <c r="C95" s="801" t="s">
        <v>325</v>
      </c>
      <c r="D95" s="802"/>
      <c r="E95" s="802"/>
      <c r="F95" s="802"/>
      <c r="G95" s="803"/>
      <c r="H95" s="150">
        <v>26510</v>
      </c>
      <c r="I95" s="147" t="s">
        <v>30</v>
      </c>
      <c r="J95" s="151">
        <f>J92+J88+J85</f>
        <v>4435733.6500000004</v>
      </c>
      <c r="K95" s="151">
        <f t="shared" ref="K95:L95" si="19">K92+K88+K85</f>
        <v>7675461</v>
      </c>
      <c r="L95" s="151">
        <f t="shared" si="19"/>
        <v>7675461</v>
      </c>
      <c r="M95" s="167"/>
      <c r="O95" s="428">
        <f>J95-J83</f>
        <v>0</v>
      </c>
      <c r="P95" s="428">
        <f t="shared" ref="P95:Q95" si="20">K95-K83</f>
        <v>0</v>
      </c>
      <c r="Q95" s="428">
        <f t="shared" si="20"/>
        <v>0</v>
      </c>
      <c r="S95" s="175"/>
    </row>
    <row r="96" spans="1:19" s="115" customFormat="1" ht="45.6" customHeight="1" x14ac:dyDescent="0.25">
      <c r="A96" s="118"/>
      <c r="B96" s="142" t="s">
        <v>326</v>
      </c>
      <c r="C96" s="783" t="s">
        <v>329</v>
      </c>
      <c r="D96" s="783"/>
      <c r="E96" s="783"/>
      <c r="F96" s="783"/>
      <c r="G96" s="783"/>
      <c r="H96" s="143">
        <v>26600</v>
      </c>
      <c r="I96" s="143" t="s">
        <v>30</v>
      </c>
      <c r="J96" s="144">
        <f>J97</f>
        <v>0</v>
      </c>
      <c r="K96" s="144">
        <f t="shared" ref="K96:L96" si="21">K97</f>
        <v>0</v>
      </c>
      <c r="L96" s="144">
        <f t="shared" si="21"/>
        <v>0</v>
      </c>
      <c r="M96" s="168"/>
      <c r="O96" s="422"/>
      <c r="P96" s="422"/>
      <c r="Q96" s="422"/>
    </row>
    <row r="97" spans="1:18" s="115" customFormat="1" ht="20.25" x14ac:dyDescent="0.25">
      <c r="A97" s="118"/>
      <c r="B97" s="153"/>
      <c r="C97" s="784" t="s">
        <v>325</v>
      </c>
      <c r="D97" s="784"/>
      <c r="E97" s="784"/>
      <c r="F97" s="784"/>
      <c r="G97" s="784"/>
      <c r="H97" s="150">
        <v>26610</v>
      </c>
      <c r="I97" s="147" t="s">
        <v>30</v>
      </c>
      <c r="J97" s="151">
        <f>J93+J89+J86</f>
        <v>0</v>
      </c>
      <c r="K97" s="151">
        <f t="shared" ref="K97:L97" si="22">K93+K89+K86</f>
        <v>0</v>
      </c>
      <c r="L97" s="151">
        <f t="shared" si="22"/>
        <v>0</v>
      </c>
      <c r="M97" s="167"/>
      <c r="O97" s="422"/>
      <c r="P97" s="422"/>
      <c r="Q97" s="422"/>
    </row>
    <row r="98" spans="1:18" s="115" customFormat="1" ht="6.75" hidden="1" customHeight="1" x14ac:dyDescent="0.3">
      <c r="B98" s="154"/>
      <c r="C98" s="154"/>
      <c r="D98" s="154"/>
      <c r="E98" s="154"/>
      <c r="F98" s="154"/>
      <c r="G98" s="155"/>
      <c r="H98" s="155"/>
      <c r="I98" s="155"/>
      <c r="J98" s="156"/>
      <c r="K98" s="156"/>
      <c r="L98" s="156"/>
      <c r="M98" s="156"/>
    </row>
    <row r="99" spans="1:18" s="169" customFormat="1" ht="20.25" x14ac:dyDescent="0.3">
      <c r="B99" s="201"/>
      <c r="C99" s="202"/>
      <c r="D99" s="202"/>
      <c r="E99" s="202"/>
      <c r="F99" s="170"/>
      <c r="G99" s="170"/>
      <c r="H99" s="171"/>
      <c r="I99" s="171"/>
      <c r="J99" s="173"/>
      <c r="M99" s="172"/>
      <c r="O99" s="186"/>
      <c r="P99" s="186"/>
      <c r="Q99" s="186"/>
      <c r="R99" s="115"/>
    </row>
    <row r="100" spans="1:18" s="201" customFormat="1" ht="17.25" customHeight="1" x14ac:dyDescent="0.3">
      <c r="B100" s="768" t="s">
        <v>543</v>
      </c>
      <c r="C100" s="768"/>
      <c r="D100" s="768"/>
      <c r="E100" s="768"/>
      <c r="F100" s="768"/>
      <c r="G100" s="768"/>
      <c r="H100" s="768"/>
      <c r="I100" s="768"/>
      <c r="J100" s="768"/>
      <c r="K100" s="220"/>
      <c r="L100" s="220"/>
      <c r="M100" s="221"/>
      <c r="N100" s="220"/>
      <c r="O100" s="222"/>
      <c r="P100" s="222"/>
      <c r="Q100" s="222"/>
      <c r="R100" s="115"/>
    </row>
    <row r="101" spans="1:18" s="201" customFormat="1" ht="20.25" x14ac:dyDescent="0.3">
      <c r="B101" s="209"/>
      <c r="C101" s="210"/>
      <c r="D101" s="210"/>
      <c r="E101" s="210"/>
      <c r="F101" s="219"/>
      <c r="G101" s="219"/>
      <c r="H101" s="220"/>
      <c r="I101" s="220"/>
      <c r="J101" s="220"/>
      <c r="K101" s="220"/>
      <c r="L101" s="220"/>
      <c r="M101" s="221"/>
      <c r="N101" s="220"/>
      <c r="O101" s="222"/>
      <c r="P101" s="222"/>
      <c r="Q101" s="222"/>
      <c r="R101" s="222"/>
    </row>
    <row r="102" spans="1:18" s="201" customFormat="1" ht="21" customHeight="1" x14ac:dyDescent="0.3">
      <c r="B102" s="768" t="s">
        <v>544</v>
      </c>
      <c r="C102" s="768"/>
      <c r="D102" s="768"/>
      <c r="E102" s="768"/>
      <c r="F102" s="768"/>
      <c r="G102" s="223"/>
      <c r="H102" s="220"/>
      <c r="I102" s="782"/>
      <c r="J102" s="782"/>
      <c r="K102" s="220"/>
      <c r="L102" s="220"/>
      <c r="M102" s="221"/>
      <c r="N102" s="220"/>
      <c r="O102" s="222"/>
      <c r="P102" s="222"/>
      <c r="Q102" s="222"/>
      <c r="R102" s="222"/>
    </row>
    <row r="103" spans="1:18" s="169" customFormat="1" ht="23.45" customHeight="1" x14ac:dyDescent="0.3">
      <c r="B103" s="769" t="s">
        <v>374</v>
      </c>
      <c r="C103" s="769"/>
      <c r="D103" s="769"/>
      <c r="E103" s="213"/>
      <c r="F103" s="211"/>
      <c r="G103" s="214"/>
      <c r="H103" s="212"/>
      <c r="I103" s="215"/>
      <c r="J103" s="215"/>
      <c r="K103" s="207"/>
      <c r="L103" s="207"/>
      <c r="M103" s="208"/>
      <c r="N103" s="207"/>
      <c r="O103" s="186"/>
      <c r="P103" s="186"/>
      <c r="Q103" s="186"/>
      <c r="R103" s="186"/>
    </row>
    <row r="104" spans="1:18" s="174" customFormat="1" ht="20.25" hidden="1" x14ac:dyDescent="0.3">
      <c r="B104" s="216" t="s">
        <v>327</v>
      </c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8"/>
      <c r="O104" s="187"/>
      <c r="P104" s="187"/>
      <c r="Q104" s="187"/>
      <c r="R104" s="187"/>
    </row>
    <row r="105" spans="1:18" ht="20.25" x14ac:dyDescent="0.3">
      <c r="B105" s="773" t="s">
        <v>350</v>
      </c>
      <c r="C105" s="773"/>
      <c r="D105" s="773"/>
      <c r="E105" s="773"/>
      <c r="F105" s="773"/>
      <c r="G105" s="773"/>
      <c r="H105" s="773"/>
      <c r="I105" s="773"/>
      <c r="J105" s="773"/>
      <c r="K105" s="773"/>
      <c r="L105" s="773"/>
      <c r="M105" s="773"/>
      <c r="N105" s="773"/>
    </row>
    <row r="106" spans="1:18" ht="20.25" x14ac:dyDescent="0.3"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</row>
    <row r="107" spans="1:18" ht="20.25" x14ac:dyDescent="0.3">
      <c r="B107" s="227"/>
      <c r="C107" s="771" t="s">
        <v>354</v>
      </c>
      <c r="D107" s="771"/>
      <c r="E107" s="771"/>
      <c r="F107" s="771"/>
      <c r="G107" s="771"/>
      <c r="H107" s="771"/>
      <c r="I107" s="771"/>
      <c r="J107" s="771"/>
      <c r="K107" s="771"/>
      <c r="L107" s="771"/>
      <c r="M107" s="227"/>
      <c r="N107" s="227"/>
    </row>
    <row r="108" spans="1:18" ht="20.25" x14ac:dyDescent="0.3">
      <c r="B108" s="188"/>
      <c r="C108" s="774" t="s">
        <v>347</v>
      </c>
      <c r="D108" s="774"/>
      <c r="E108" s="774"/>
      <c r="F108" s="774"/>
      <c r="G108" s="774"/>
      <c r="H108" s="774"/>
      <c r="I108" s="774"/>
      <c r="J108" s="774"/>
      <c r="K108" s="774"/>
      <c r="L108" s="774"/>
      <c r="M108" s="774"/>
      <c r="N108" s="188"/>
    </row>
    <row r="109" spans="1:18" ht="20.25" x14ac:dyDescent="0.3">
      <c r="B109" s="188"/>
      <c r="C109" s="775" t="str">
        <f>E12</f>
        <v>Муниципальное бюджетное общеобразовательное учреждение «Средняя общеобразовательная школа №  4 г. Уссурийска» Уссурийского городского округа</v>
      </c>
      <c r="D109" s="775"/>
      <c r="E109" s="775"/>
      <c r="F109" s="775"/>
      <c r="G109" s="775"/>
      <c r="H109" s="775"/>
      <c r="I109" s="775"/>
      <c r="J109" s="775"/>
      <c r="K109" s="775"/>
      <c r="L109" s="775"/>
      <c r="M109" s="189"/>
      <c r="N109" s="188"/>
    </row>
    <row r="110" spans="1:18" ht="20.25" x14ac:dyDescent="0.3">
      <c r="B110" s="188"/>
      <c r="C110" s="776"/>
      <c r="D110" s="776"/>
      <c r="E110" s="776"/>
      <c r="F110" s="776"/>
      <c r="G110" s="776"/>
      <c r="H110" s="776"/>
      <c r="I110" s="776"/>
      <c r="J110" s="776"/>
      <c r="K110" s="776"/>
      <c r="L110" s="776"/>
      <c r="M110" s="189"/>
      <c r="N110" s="188"/>
    </row>
    <row r="111" spans="1:18" x14ac:dyDescent="0.2">
      <c r="B111" s="190"/>
      <c r="C111" s="777" t="s">
        <v>328</v>
      </c>
      <c r="D111" s="777"/>
      <c r="E111" s="777"/>
      <c r="F111" s="777"/>
      <c r="G111" s="777"/>
      <c r="H111" s="777"/>
      <c r="I111" s="777"/>
      <c r="J111" s="777"/>
      <c r="K111" s="777"/>
      <c r="L111" s="777"/>
      <c r="M111" s="190"/>
      <c r="N111" s="190"/>
    </row>
    <row r="112" spans="1:18" ht="18.75" hidden="1" x14ac:dyDescent="0.3">
      <c r="B112" s="188"/>
      <c r="C112" s="778"/>
      <c r="D112" s="779"/>
      <c r="E112" s="779"/>
      <c r="F112" s="779"/>
      <c r="G112" s="779"/>
      <c r="H112" s="779"/>
      <c r="I112" s="779"/>
      <c r="J112" s="779"/>
      <c r="K112" s="779"/>
      <c r="L112" s="779"/>
      <c r="M112" s="188"/>
      <c r="N112" s="188"/>
    </row>
    <row r="113" spans="2:18" ht="18.75" x14ac:dyDescent="0.3">
      <c r="B113" s="188"/>
      <c r="C113" s="191" t="s">
        <v>339</v>
      </c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</row>
    <row r="114" spans="2:18" ht="7.15" customHeight="1" x14ac:dyDescent="0.3">
      <c r="B114" s="188"/>
      <c r="C114" s="780"/>
      <c r="D114" s="780"/>
      <c r="E114" s="780"/>
      <c r="F114" s="780"/>
      <c r="G114" s="188"/>
      <c r="H114" s="188"/>
      <c r="I114" s="188"/>
      <c r="J114" s="188"/>
      <c r="K114" s="188"/>
      <c r="L114" s="188"/>
      <c r="M114" s="188"/>
      <c r="N114" s="188"/>
    </row>
    <row r="115" spans="2:18" ht="27" customHeight="1" x14ac:dyDescent="0.2">
      <c r="B115" s="788" t="s">
        <v>116</v>
      </c>
      <c r="C115" s="789"/>
      <c r="D115" s="789"/>
      <c r="E115" s="789"/>
      <c r="F115" s="789"/>
      <c r="G115" s="790"/>
      <c r="H115" s="811" t="s">
        <v>241</v>
      </c>
      <c r="I115" s="835" t="s">
        <v>242</v>
      </c>
      <c r="J115" s="837" t="s">
        <v>243</v>
      </c>
      <c r="K115" s="837"/>
      <c r="L115" s="837"/>
      <c r="M115" s="185"/>
      <c r="N115" s="185"/>
      <c r="Q115" s="104"/>
      <c r="R115" s="104"/>
    </row>
    <row r="116" spans="2:18" ht="106.9" customHeight="1" x14ac:dyDescent="0.2">
      <c r="B116" s="791"/>
      <c r="C116" s="792"/>
      <c r="D116" s="792"/>
      <c r="E116" s="792"/>
      <c r="F116" s="792"/>
      <c r="G116" s="793"/>
      <c r="H116" s="812"/>
      <c r="I116" s="836"/>
      <c r="J116" s="195" t="s">
        <v>244</v>
      </c>
      <c r="K116" s="195" t="s">
        <v>245</v>
      </c>
      <c r="L116" s="195" t="s">
        <v>246</v>
      </c>
      <c r="M116" s="185"/>
      <c r="N116" s="185"/>
      <c r="Q116" s="104"/>
      <c r="R116" s="104"/>
    </row>
    <row r="117" spans="2:18" ht="20.25" customHeight="1" x14ac:dyDescent="0.2">
      <c r="B117" s="794" t="s">
        <v>251</v>
      </c>
      <c r="C117" s="795"/>
      <c r="D117" s="795"/>
      <c r="E117" s="795"/>
      <c r="F117" s="795"/>
      <c r="G117" s="796"/>
      <c r="H117" s="204">
        <v>1000</v>
      </c>
      <c r="I117" s="204" t="s">
        <v>30</v>
      </c>
      <c r="J117" s="233">
        <f>J23</f>
        <v>32783731.649999999</v>
      </c>
      <c r="K117" s="233">
        <f t="shared" ref="K117:L117" si="23">K23</f>
        <v>32770683</v>
      </c>
      <c r="L117" s="233">
        <f t="shared" si="23"/>
        <v>32770683</v>
      </c>
      <c r="M117" s="185"/>
      <c r="N117" s="185"/>
      <c r="Q117" s="104"/>
      <c r="R117" s="104"/>
    </row>
    <row r="118" spans="2:18" ht="38.450000000000003" customHeight="1" x14ac:dyDescent="0.2">
      <c r="B118" s="797" t="s">
        <v>357</v>
      </c>
      <c r="C118" s="797"/>
      <c r="D118" s="797"/>
      <c r="E118" s="797"/>
      <c r="F118" s="797"/>
      <c r="G118" s="797"/>
      <c r="H118" s="203">
        <v>1100</v>
      </c>
      <c r="I118" s="203">
        <v>120</v>
      </c>
      <c r="J118" s="234">
        <f t="shared" ref="J118:L118" si="24">J24</f>
        <v>0</v>
      </c>
      <c r="K118" s="234">
        <f t="shared" si="24"/>
        <v>0</v>
      </c>
      <c r="L118" s="234">
        <f t="shared" si="24"/>
        <v>0</v>
      </c>
      <c r="M118" s="185"/>
      <c r="N118" s="185"/>
      <c r="Q118" s="104"/>
      <c r="R118" s="104"/>
    </row>
    <row r="119" spans="2:18" ht="29.45" customHeight="1" x14ac:dyDescent="0.2">
      <c r="B119" s="797" t="s">
        <v>253</v>
      </c>
      <c r="C119" s="797"/>
      <c r="D119" s="797"/>
      <c r="E119" s="797"/>
      <c r="F119" s="797"/>
      <c r="G119" s="797"/>
      <c r="H119" s="203">
        <v>1200</v>
      </c>
      <c r="I119" s="203">
        <v>130</v>
      </c>
      <c r="J119" s="234">
        <f t="shared" ref="J119:L121" si="25">J26</f>
        <v>29509876.649999999</v>
      </c>
      <c r="K119" s="234">
        <f t="shared" si="25"/>
        <v>29509858</v>
      </c>
      <c r="L119" s="234">
        <f t="shared" si="25"/>
        <v>29509858</v>
      </c>
      <c r="M119" s="185"/>
      <c r="N119" s="185"/>
      <c r="Q119" s="104"/>
      <c r="R119" s="104"/>
    </row>
    <row r="120" spans="2:18" ht="30" customHeight="1" x14ac:dyDescent="0.2">
      <c r="B120" s="797" t="s">
        <v>356</v>
      </c>
      <c r="C120" s="797"/>
      <c r="D120" s="797"/>
      <c r="E120" s="797"/>
      <c r="F120" s="797"/>
      <c r="G120" s="797"/>
      <c r="H120" s="203">
        <v>1210</v>
      </c>
      <c r="I120" s="203">
        <v>130</v>
      </c>
      <c r="J120" s="234">
        <f t="shared" si="25"/>
        <v>29509876.649999999</v>
      </c>
      <c r="K120" s="234">
        <f t="shared" si="25"/>
        <v>29509858</v>
      </c>
      <c r="L120" s="234">
        <f t="shared" si="25"/>
        <v>29509858</v>
      </c>
      <c r="M120" s="185"/>
      <c r="N120" s="185"/>
      <c r="Q120" s="104"/>
      <c r="R120" s="104"/>
    </row>
    <row r="121" spans="2:18" ht="29.45" customHeight="1" x14ac:dyDescent="0.2">
      <c r="B121" s="797" t="s">
        <v>255</v>
      </c>
      <c r="C121" s="797"/>
      <c r="D121" s="797"/>
      <c r="E121" s="797"/>
      <c r="F121" s="797"/>
      <c r="G121" s="797"/>
      <c r="H121" s="203">
        <v>1300</v>
      </c>
      <c r="I121" s="203">
        <v>140</v>
      </c>
      <c r="J121" s="234">
        <f t="shared" si="25"/>
        <v>0</v>
      </c>
      <c r="K121" s="234">
        <f t="shared" si="25"/>
        <v>0</v>
      </c>
      <c r="L121" s="234">
        <f t="shared" si="25"/>
        <v>0</v>
      </c>
      <c r="M121" s="185"/>
      <c r="N121" s="185"/>
      <c r="Q121" s="104"/>
      <c r="R121" s="104"/>
    </row>
    <row r="122" spans="2:18" ht="29.45" customHeight="1" x14ac:dyDescent="0.2">
      <c r="B122" s="797" t="s">
        <v>256</v>
      </c>
      <c r="C122" s="797"/>
      <c r="D122" s="797"/>
      <c r="E122" s="797"/>
      <c r="F122" s="797"/>
      <c r="G122" s="797"/>
      <c r="H122" s="203">
        <v>1400</v>
      </c>
      <c r="I122" s="203">
        <v>150</v>
      </c>
      <c r="J122" s="234">
        <f>J30</f>
        <v>0</v>
      </c>
      <c r="K122" s="234">
        <f>K30</f>
        <v>0</v>
      </c>
      <c r="L122" s="234">
        <f>L30</f>
        <v>0</v>
      </c>
      <c r="M122" s="185"/>
      <c r="N122" s="185"/>
      <c r="Q122" s="104"/>
      <c r="R122" s="104"/>
    </row>
    <row r="123" spans="2:18" ht="29.45" customHeight="1" x14ac:dyDescent="0.2">
      <c r="B123" s="797" t="s">
        <v>257</v>
      </c>
      <c r="C123" s="797"/>
      <c r="D123" s="797"/>
      <c r="E123" s="797"/>
      <c r="F123" s="797"/>
      <c r="G123" s="797"/>
      <c r="H123" s="203">
        <v>1500</v>
      </c>
      <c r="I123" s="203">
        <v>180</v>
      </c>
      <c r="J123" s="234">
        <f t="shared" ref="J123:L126" si="26">J32</f>
        <v>3273855</v>
      </c>
      <c r="K123" s="234">
        <f t="shared" si="26"/>
        <v>3260825</v>
      </c>
      <c r="L123" s="234">
        <f t="shared" si="26"/>
        <v>3260825</v>
      </c>
      <c r="M123" s="185"/>
      <c r="N123" s="185"/>
      <c r="Q123" s="104"/>
      <c r="R123" s="104"/>
    </row>
    <row r="124" spans="2:18" ht="31.15" customHeight="1" x14ac:dyDescent="0.2">
      <c r="B124" s="797" t="s">
        <v>355</v>
      </c>
      <c r="C124" s="797"/>
      <c r="D124" s="797"/>
      <c r="E124" s="797"/>
      <c r="F124" s="797"/>
      <c r="G124" s="797"/>
      <c r="H124" s="203">
        <v>1510</v>
      </c>
      <c r="I124" s="203">
        <v>180</v>
      </c>
      <c r="J124" s="234">
        <f t="shared" si="26"/>
        <v>3273855</v>
      </c>
      <c r="K124" s="234">
        <f t="shared" si="26"/>
        <v>3260825</v>
      </c>
      <c r="L124" s="234">
        <f t="shared" si="26"/>
        <v>3260825</v>
      </c>
      <c r="M124" s="185"/>
      <c r="N124" s="185"/>
      <c r="Q124" s="104"/>
      <c r="R124" s="104"/>
    </row>
    <row r="125" spans="2:18" ht="29.45" customHeight="1" x14ac:dyDescent="0.2">
      <c r="B125" s="854" t="s">
        <v>259</v>
      </c>
      <c r="C125" s="855"/>
      <c r="D125" s="855"/>
      <c r="E125" s="855"/>
      <c r="F125" s="855"/>
      <c r="G125" s="856"/>
      <c r="H125" s="203">
        <v>1520</v>
      </c>
      <c r="I125" s="203">
        <v>180</v>
      </c>
      <c r="J125" s="234">
        <f t="shared" si="26"/>
        <v>0</v>
      </c>
      <c r="K125" s="234">
        <f t="shared" si="26"/>
        <v>0</v>
      </c>
      <c r="L125" s="234">
        <f t="shared" si="26"/>
        <v>0</v>
      </c>
      <c r="M125" s="185"/>
      <c r="N125" s="185"/>
      <c r="Q125" s="104"/>
      <c r="R125" s="104"/>
    </row>
    <row r="126" spans="2:18" ht="29.45" customHeight="1" x14ac:dyDescent="0.2">
      <c r="B126" s="797" t="s">
        <v>260</v>
      </c>
      <c r="C126" s="797"/>
      <c r="D126" s="797"/>
      <c r="E126" s="797"/>
      <c r="F126" s="797"/>
      <c r="G126" s="797"/>
      <c r="H126" s="203">
        <v>1900</v>
      </c>
      <c r="I126" s="203"/>
      <c r="J126" s="234">
        <f t="shared" si="26"/>
        <v>0</v>
      </c>
      <c r="K126" s="234">
        <f t="shared" si="26"/>
        <v>0</v>
      </c>
      <c r="L126" s="234">
        <f t="shared" si="26"/>
        <v>0</v>
      </c>
      <c r="M126" s="185"/>
      <c r="N126" s="185"/>
      <c r="Q126" s="104"/>
      <c r="R126" s="104"/>
    </row>
    <row r="127" spans="2:18" ht="29.45" customHeight="1" x14ac:dyDescent="0.2">
      <c r="B127" s="797" t="s">
        <v>261</v>
      </c>
      <c r="C127" s="797"/>
      <c r="D127" s="797"/>
      <c r="E127" s="797"/>
      <c r="F127" s="797"/>
      <c r="G127" s="797"/>
      <c r="H127" s="203">
        <v>1980</v>
      </c>
      <c r="I127" s="203" t="s">
        <v>30</v>
      </c>
      <c r="J127" s="234">
        <f t="shared" ref="J127:L129" si="27">J37</f>
        <v>0</v>
      </c>
      <c r="K127" s="234">
        <f t="shared" si="27"/>
        <v>0</v>
      </c>
      <c r="L127" s="234">
        <f t="shared" si="27"/>
        <v>0</v>
      </c>
      <c r="M127" s="185"/>
      <c r="N127" s="185"/>
      <c r="Q127" s="104"/>
      <c r="R127" s="104"/>
    </row>
    <row r="128" spans="2:18" ht="34.9" customHeight="1" x14ac:dyDescent="0.2">
      <c r="B128" s="797" t="s">
        <v>358</v>
      </c>
      <c r="C128" s="797"/>
      <c r="D128" s="797"/>
      <c r="E128" s="797"/>
      <c r="F128" s="797"/>
      <c r="G128" s="797"/>
      <c r="H128" s="203">
        <v>1981</v>
      </c>
      <c r="I128" s="203">
        <v>510</v>
      </c>
      <c r="J128" s="234">
        <f t="shared" si="27"/>
        <v>0</v>
      </c>
      <c r="K128" s="234">
        <f t="shared" si="27"/>
        <v>0</v>
      </c>
      <c r="L128" s="234">
        <f t="shared" si="27"/>
        <v>0</v>
      </c>
      <c r="M128" s="185"/>
      <c r="N128" s="185"/>
      <c r="Q128" s="104"/>
      <c r="R128" s="104"/>
    </row>
    <row r="129" spans="2:18" ht="29.45" customHeight="1" x14ac:dyDescent="0.2">
      <c r="B129" s="794" t="s">
        <v>263</v>
      </c>
      <c r="C129" s="795"/>
      <c r="D129" s="795"/>
      <c r="E129" s="795"/>
      <c r="F129" s="795"/>
      <c r="G129" s="796"/>
      <c r="H129" s="204">
        <v>2000</v>
      </c>
      <c r="I129" s="204" t="s">
        <v>30</v>
      </c>
      <c r="J129" s="233">
        <f t="shared" si="27"/>
        <v>32783731.649999999</v>
      </c>
      <c r="K129" s="233">
        <f t="shared" si="27"/>
        <v>32770683</v>
      </c>
      <c r="L129" s="233">
        <f t="shared" si="27"/>
        <v>32770683</v>
      </c>
      <c r="M129" s="185"/>
      <c r="N129" s="185"/>
      <c r="Q129" s="104"/>
      <c r="R129" s="104"/>
    </row>
    <row r="130" spans="2:18" ht="19.5" hidden="1" customHeight="1" x14ac:dyDescent="0.3"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</row>
    <row r="131" spans="2:18" ht="19.5" hidden="1" customHeight="1" x14ac:dyDescent="0.3">
      <c r="B131" s="188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88"/>
    </row>
    <row r="132" spans="2:18" ht="20.25" customHeight="1" x14ac:dyDescent="0.3">
      <c r="B132" s="188"/>
      <c r="C132" s="798" t="s">
        <v>348</v>
      </c>
      <c r="D132" s="798"/>
      <c r="E132" s="798"/>
      <c r="F132" s="798"/>
      <c r="G132" s="798"/>
      <c r="H132" s="798"/>
      <c r="I132" s="798"/>
      <c r="J132" s="798"/>
      <c r="K132" s="798"/>
      <c r="L132" s="798"/>
      <c r="M132" s="798"/>
      <c r="N132" s="188"/>
    </row>
    <row r="133" spans="2:18" ht="20.25" customHeight="1" x14ac:dyDescent="0.3">
      <c r="B133" s="188"/>
      <c r="C133" s="775" t="str">
        <f>C109</f>
        <v>Муниципальное бюджетное общеобразовательное учреждение «Средняя общеобразовательная школа №  4 г. Уссурийска» Уссурийского городского округа</v>
      </c>
      <c r="D133" s="775"/>
      <c r="E133" s="775"/>
      <c r="F133" s="775"/>
      <c r="G133" s="775"/>
      <c r="H133" s="775"/>
      <c r="I133" s="775"/>
      <c r="J133" s="775"/>
      <c r="K133" s="775"/>
      <c r="L133" s="775"/>
      <c r="M133" s="189"/>
      <c r="N133" s="188"/>
    </row>
    <row r="134" spans="2:18" ht="20.25" customHeight="1" x14ac:dyDescent="0.3">
      <c r="B134" s="188"/>
      <c r="C134" s="776"/>
      <c r="D134" s="776"/>
      <c r="E134" s="776"/>
      <c r="F134" s="776"/>
      <c r="G134" s="776"/>
      <c r="H134" s="776"/>
      <c r="I134" s="776"/>
      <c r="J134" s="776"/>
      <c r="K134" s="776"/>
      <c r="L134" s="776"/>
      <c r="M134" s="189"/>
      <c r="N134" s="188"/>
    </row>
    <row r="135" spans="2:18" ht="20.25" customHeight="1" x14ac:dyDescent="0.3">
      <c r="B135" s="190"/>
      <c r="C135" s="799" t="s">
        <v>328</v>
      </c>
      <c r="D135" s="799"/>
      <c r="E135" s="799"/>
      <c r="F135" s="799"/>
      <c r="G135" s="799"/>
      <c r="H135" s="799"/>
      <c r="I135" s="799"/>
      <c r="J135" s="799"/>
      <c r="K135" s="799"/>
      <c r="L135" s="799"/>
      <c r="M135" s="189"/>
      <c r="N135" s="190"/>
    </row>
    <row r="136" spans="2:18" ht="20.25" customHeight="1" x14ac:dyDescent="0.3">
      <c r="B136" s="188"/>
      <c r="C136" s="772" t="s">
        <v>349</v>
      </c>
      <c r="D136" s="772"/>
      <c r="E136" s="772"/>
      <c r="F136" s="772"/>
      <c r="G136" s="772"/>
      <c r="H136" s="772"/>
      <c r="I136" s="772"/>
      <c r="J136" s="772"/>
      <c r="K136" s="772"/>
      <c r="L136" s="772"/>
      <c r="M136" s="189"/>
      <c r="N136" s="188"/>
    </row>
    <row r="137" spans="2:18" ht="20.25" customHeight="1" x14ac:dyDescent="0.3">
      <c r="B137" s="188"/>
      <c r="C137" s="800" t="s">
        <v>340</v>
      </c>
      <c r="D137" s="800"/>
      <c r="E137" s="800"/>
      <c r="F137" s="800"/>
      <c r="G137" s="800"/>
      <c r="H137" s="800"/>
      <c r="I137" s="800"/>
      <c r="J137" s="800"/>
      <c r="K137" s="800"/>
      <c r="L137" s="800"/>
      <c r="M137" s="189"/>
      <c r="N137" s="188"/>
    </row>
    <row r="138" spans="2:18" ht="20.25" x14ac:dyDescent="0.3">
      <c r="B138" s="188"/>
      <c r="C138" s="800"/>
      <c r="D138" s="800"/>
      <c r="E138" s="800"/>
      <c r="F138" s="800"/>
      <c r="G138" s="800"/>
      <c r="H138" s="800"/>
      <c r="I138" s="800"/>
      <c r="J138" s="800"/>
      <c r="K138" s="800"/>
      <c r="L138" s="800"/>
      <c r="M138" s="189"/>
      <c r="N138" s="188"/>
    </row>
    <row r="139" spans="2:18" ht="20.25" hidden="1" x14ac:dyDescent="0.3">
      <c r="B139" s="188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8"/>
    </row>
    <row r="140" spans="2:18" s="174" customFormat="1" ht="20.25" x14ac:dyDescent="0.3">
      <c r="B140" s="188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89"/>
      <c r="N140" s="188"/>
      <c r="O140" s="187"/>
      <c r="P140" s="187"/>
      <c r="Q140" s="187"/>
      <c r="R140" s="187"/>
    </row>
    <row r="141" spans="2:18" s="174" customFormat="1" ht="47.45" customHeight="1" x14ac:dyDescent="0.3">
      <c r="B141" s="188"/>
      <c r="C141" s="772" t="s">
        <v>341</v>
      </c>
      <c r="D141" s="772"/>
      <c r="E141" s="772"/>
      <c r="F141" s="772"/>
      <c r="G141" s="200"/>
      <c r="H141" s="193" t="s">
        <v>342</v>
      </c>
      <c r="I141" s="193"/>
      <c r="J141" s="193"/>
      <c r="M141" s="189"/>
      <c r="N141" s="188"/>
      <c r="O141" s="187"/>
      <c r="P141" s="187"/>
      <c r="Q141" s="187"/>
      <c r="R141" s="187"/>
    </row>
    <row r="142" spans="2:18" s="174" customFormat="1" ht="33" customHeight="1" x14ac:dyDescent="0.3">
      <c r="B142" s="188"/>
      <c r="C142" s="193"/>
      <c r="D142" s="193"/>
      <c r="E142" s="193"/>
      <c r="F142" s="193"/>
      <c r="G142" s="193"/>
      <c r="H142" s="193"/>
      <c r="I142" s="193"/>
      <c r="J142" s="193"/>
      <c r="M142" s="189"/>
      <c r="N142" s="188"/>
      <c r="O142" s="187"/>
      <c r="P142" s="187"/>
      <c r="Q142" s="187"/>
      <c r="R142" s="187"/>
    </row>
    <row r="143" spans="2:18" s="174" customFormat="1" ht="38.450000000000003" customHeight="1" x14ac:dyDescent="0.3">
      <c r="B143" s="188"/>
      <c r="C143" s="772" t="s">
        <v>343</v>
      </c>
      <c r="D143" s="772"/>
      <c r="E143" s="772"/>
      <c r="F143" s="772"/>
      <c r="G143" s="200"/>
      <c r="H143" s="193" t="s">
        <v>344</v>
      </c>
      <c r="I143" s="193"/>
      <c r="J143" s="193"/>
      <c r="M143" s="189"/>
      <c r="N143" s="188"/>
      <c r="O143" s="187"/>
      <c r="P143" s="187"/>
      <c r="Q143" s="187"/>
      <c r="R143" s="187"/>
    </row>
    <row r="144" spans="2:18" s="174" customFormat="1" ht="18.75" x14ac:dyDescent="0.3">
      <c r="B144" s="188"/>
      <c r="C144" s="194"/>
      <c r="D144" s="194"/>
      <c r="E144" s="194"/>
      <c r="F144" s="194"/>
      <c r="G144" s="194"/>
      <c r="H144" s="194"/>
      <c r="I144" s="194"/>
      <c r="J144" s="194"/>
      <c r="M144" s="188"/>
      <c r="N144" s="188"/>
      <c r="O144" s="187"/>
      <c r="P144" s="187"/>
      <c r="Q144" s="187"/>
      <c r="R144" s="187"/>
    </row>
    <row r="145" spans="2:14" ht="27.6" customHeight="1" x14ac:dyDescent="0.3">
      <c r="B145" s="188"/>
      <c r="C145" s="193" t="s">
        <v>345</v>
      </c>
      <c r="D145" s="193" t="s">
        <v>346</v>
      </c>
      <c r="E145" s="194"/>
      <c r="F145" s="194"/>
      <c r="G145" s="228" t="s">
        <v>517</v>
      </c>
      <c r="H145" s="193"/>
      <c r="I145" s="194"/>
      <c r="J145" s="194"/>
      <c r="M145" s="188"/>
      <c r="N145" s="188"/>
    </row>
    <row r="146" spans="2:14" ht="18.75" x14ac:dyDescent="0.3">
      <c r="B146" s="188"/>
      <c r="E146" s="194"/>
      <c r="F146" s="194"/>
      <c r="G146" s="194"/>
      <c r="H146" s="194"/>
      <c r="I146" s="194"/>
      <c r="J146" s="194"/>
      <c r="K146" s="194"/>
      <c r="L146" s="194"/>
      <c r="M146" s="188"/>
      <c r="N146" s="188"/>
    </row>
    <row r="147" spans="2:14" ht="20.25" x14ac:dyDescent="0.3">
      <c r="B147" s="188"/>
      <c r="C147" s="193"/>
      <c r="D147" s="193"/>
      <c r="E147" s="194"/>
      <c r="F147" s="194"/>
      <c r="G147" s="194"/>
      <c r="H147" s="194"/>
      <c r="I147" s="194"/>
      <c r="J147" s="194"/>
      <c r="K147" s="194"/>
      <c r="L147" s="194"/>
      <c r="M147" s="188"/>
      <c r="N147" s="188"/>
    </row>
    <row r="148" spans="2:14" ht="21" hidden="1" x14ac:dyDescent="0.35"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</row>
    <row r="164" spans="2:13" ht="18" x14ac:dyDescent="0.2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</row>
    <row r="165" spans="2:13" ht="18" x14ac:dyDescent="0.2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</row>
    <row r="166" spans="2:13" ht="18" x14ac:dyDescent="0.25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</row>
    <row r="167" spans="2:13" ht="18" x14ac:dyDescent="0.25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</row>
    <row r="168" spans="2:13" ht="18" x14ac:dyDescent="0.2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</row>
  </sheetData>
  <sheetProtection password="CC7B" sheet="1" objects="1" scenarios="1" formatCells="0" formatColumns="0" formatRows="0"/>
  <mergeCells count="142">
    <mergeCell ref="O19:P19"/>
    <mergeCell ref="H115:H116"/>
    <mergeCell ref="I115:I116"/>
    <mergeCell ref="J115:L115"/>
    <mergeCell ref="B128:G128"/>
    <mergeCell ref="B129:G129"/>
    <mergeCell ref="B120:G120"/>
    <mergeCell ref="B124:G124"/>
    <mergeCell ref="B125:G125"/>
    <mergeCell ref="B126:G126"/>
    <mergeCell ref="B127:G127"/>
    <mergeCell ref="B40:G40"/>
    <mergeCell ref="B41:G41"/>
    <mergeCell ref="B42:G42"/>
    <mergeCell ref="B43:G43"/>
    <mergeCell ref="B44:G44"/>
    <mergeCell ref="B36:G36"/>
    <mergeCell ref="B37:G37"/>
    <mergeCell ref="B38:G38"/>
    <mergeCell ref="B51:G51"/>
    <mergeCell ref="B52:G52"/>
    <mergeCell ref="B53:G53"/>
    <mergeCell ref="B54:G54"/>
    <mergeCell ref="B55:G55"/>
    <mergeCell ref="B1:D1"/>
    <mergeCell ref="E1:F1"/>
    <mergeCell ref="E2:F2"/>
    <mergeCell ref="B3:D3"/>
    <mergeCell ref="E3:F3"/>
    <mergeCell ref="B12:D13"/>
    <mergeCell ref="E12:J13"/>
    <mergeCell ref="C14:D14"/>
    <mergeCell ref="E14:F14"/>
    <mergeCell ref="B5:D5"/>
    <mergeCell ref="B6:M6"/>
    <mergeCell ref="B9:D10"/>
    <mergeCell ref="E9:J10"/>
    <mergeCell ref="C15:F15"/>
    <mergeCell ref="B16:M16"/>
    <mergeCell ref="B31:G31"/>
    <mergeCell ref="B32:G32"/>
    <mergeCell ref="B23:G23"/>
    <mergeCell ref="B24:G24"/>
    <mergeCell ref="B25:G25"/>
    <mergeCell ref="B26:G26"/>
    <mergeCell ref="B39:G39"/>
    <mergeCell ref="B27:G27"/>
    <mergeCell ref="B28:G28"/>
    <mergeCell ref="B29:G29"/>
    <mergeCell ref="B30:G30"/>
    <mergeCell ref="B21:G21"/>
    <mergeCell ref="B22:G22"/>
    <mergeCell ref="C17:L17"/>
    <mergeCell ref="B18:G19"/>
    <mergeCell ref="H18:H19"/>
    <mergeCell ref="I18:I19"/>
    <mergeCell ref="J18:L18"/>
    <mergeCell ref="B20:G20"/>
    <mergeCell ref="B33:G33"/>
    <mergeCell ref="B34:G34"/>
    <mergeCell ref="B35:G35"/>
    <mergeCell ref="B56:G56"/>
    <mergeCell ref="B45:G45"/>
    <mergeCell ref="B46:G46"/>
    <mergeCell ref="B47:G47"/>
    <mergeCell ref="B48:G48"/>
    <mergeCell ref="B49:G49"/>
    <mergeCell ref="B50:G50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C75:L75"/>
    <mergeCell ref="B76:B77"/>
    <mergeCell ref="C76:G77"/>
    <mergeCell ref="H76:H77"/>
    <mergeCell ref="I76:I77"/>
    <mergeCell ref="J76:M76"/>
    <mergeCell ref="B69:G69"/>
    <mergeCell ref="B70:G70"/>
    <mergeCell ref="B71:G71"/>
    <mergeCell ref="B72:G72"/>
    <mergeCell ref="B73:G73"/>
    <mergeCell ref="B74:G74"/>
    <mergeCell ref="C95:G95"/>
    <mergeCell ref="C84:G84"/>
    <mergeCell ref="C85:G85"/>
    <mergeCell ref="C86:G86"/>
    <mergeCell ref="C87:G87"/>
    <mergeCell ref="C88:G88"/>
    <mergeCell ref="C89:G89"/>
    <mergeCell ref="C78:G78"/>
    <mergeCell ref="C79:G79"/>
    <mergeCell ref="C80:G80"/>
    <mergeCell ref="C81:G81"/>
    <mergeCell ref="C82:G82"/>
    <mergeCell ref="C83:G83"/>
    <mergeCell ref="C143:F143"/>
    <mergeCell ref="B115:G116"/>
    <mergeCell ref="B117:G117"/>
    <mergeCell ref="B118:G118"/>
    <mergeCell ref="B119:G119"/>
    <mergeCell ref="B121:G121"/>
    <mergeCell ref="B122:G122"/>
    <mergeCell ref="B123:G123"/>
    <mergeCell ref="C132:M132"/>
    <mergeCell ref="C133:L134"/>
    <mergeCell ref="C135:L135"/>
    <mergeCell ref="C136:L136"/>
    <mergeCell ref="C137:L138"/>
    <mergeCell ref="O77:Q77"/>
    <mergeCell ref="O81:Q81"/>
    <mergeCell ref="O83:Q83"/>
    <mergeCell ref="B102:F102"/>
    <mergeCell ref="B103:D103"/>
    <mergeCell ref="K2:K4"/>
    <mergeCell ref="B100:J100"/>
    <mergeCell ref="C107:L107"/>
    <mergeCell ref="C141:F141"/>
    <mergeCell ref="B105:N105"/>
    <mergeCell ref="C108:M108"/>
    <mergeCell ref="C109:L110"/>
    <mergeCell ref="C111:L111"/>
    <mergeCell ref="C112:L112"/>
    <mergeCell ref="C114:F114"/>
    <mergeCell ref="P58:R58"/>
    <mergeCell ref="I102:J102"/>
    <mergeCell ref="C96:G96"/>
    <mergeCell ref="C97:G97"/>
    <mergeCell ref="C90:G90"/>
    <mergeCell ref="C91:G91"/>
    <mergeCell ref="C92:G92"/>
    <mergeCell ref="C93:G93"/>
    <mergeCell ref="C94:G94"/>
  </mergeCells>
  <conditionalFormatting sqref="O21:Q21">
    <cfRule type="cellIs" dxfId="1" priority="1" operator="lessThan">
      <formula>0</formula>
    </cfRule>
  </conditionalFormatting>
  <pageMargins left="0.19685039370078741" right="0.19685039370078741" top="0.98425196850393704" bottom="0.23622047244094491" header="0.94488188976377963" footer="0.15748031496062992"/>
  <pageSetup paperSize="9" scale="51" fitToHeight="0" orientation="landscape" r:id="rId1"/>
  <rowBreaks count="3" manualBreakCount="3">
    <brk id="42" max="13" man="1"/>
    <brk id="73" max="13" man="1"/>
    <brk id="10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view="pageBreakPreview" zoomScale="70" zoomScaleNormal="60" zoomScaleSheetLayoutView="70" zoomScalePageLayoutView="70" workbookViewId="0">
      <selection activeCell="I14" sqref="I14"/>
    </sheetView>
  </sheetViews>
  <sheetFormatPr defaultColWidth="8.85546875" defaultRowHeight="12.75" x14ac:dyDescent="0.2"/>
  <cols>
    <col min="1" max="1" width="13.42578125" style="273" customWidth="1"/>
    <col min="2" max="2" width="12.85546875" style="273" customWidth="1"/>
    <col min="3" max="3" width="17.42578125" style="273" customWidth="1"/>
    <col min="4" max="4" width="15" style="273" customWidth="1"/>
    <col min="5" max="5" width="7" style="273" customWidth="1"/>
    <col min="6" max="6" width="8.28515625" style="273" customWidth="1"/>
    <col min="7" max="7" width="23.7109375" style="273" customWidth="1"/>
    <col min="8" max="8" width="24.28515625" style="273" customWidth="1"/>
    <col min="9" max="9" width="22" style="273" customWidth="1"/>
    <col min="10" max="10" width="24.28515625" style="273" customWidth="1"/>
    <col min="11" max="11" width="22" style="273" customWidth="1"/>
    <col min="12" max="12" width="19.28515625" style="273" customWidth="1"/>
    <col min="13" max="13" width="20" style="273" customWidth="1"/>
    <col min="14" max="14" width="12.42578125" style="273" customWidth="1"/>
    <col min="15" max="15" width="16.7109375" style="273" hidden="1" customWidth="1"/>
    <col min="16" max="16" width="16" style="273" customWidth="1"/>
    <col min="17" max="17" width="25.7109375" style="273" customWidth="1"/>
    <col min="18" max="19" width="22.5703125" style="273" customWidth="1"/>
    <col min="20" max="22" width="3.140625" style="273" bestFit="1" customWidth="1"/>
    <col min="23" max="16384" width="8.85546875" style="273"/>
  </cols>
  <sheetData>
    <row r="1" spans="1:23" s="269" customFormat="1" ht="21" customHeight="1" x14ac:dyDescent="0.35">
      <c r="A1" s="860" t="s">
        <v>458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 t="str">
        <f>'ПЕЧАТЬ ПФХД'!K5</f>
        <v xml:space="preserve">"27" декабря 2019 г.                                                                                    </v>
      </c>
      <c r="M1" s="860"/>
      <c r="N1" s="860"/>
      <c r="P1" s="270" t="s">
        <v>385</v>
      </c>
      <c r="Q1" s="271"/>
      <c r="R1" s="271"/>
      <c r="S1" s="271"/>
      <c r="T1" s="272"/>
      <c r="U1" s="273"/>
    </row>
    <row r="2" spans="1:23" s="269" customFormat="1" ht="57" customHeight="1" x14ac:dyDescent="0.35">
      <c r="A2" s="861" t="str">
        <f>'ПЕЧАТЬ ПФХД'!E12</f>
        <v>Муниципальное бюджетное общеобразовательное учреждение «Средняя общеобразовательная школа №  4 г. Уссурийска» Уссурийского городского округа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274"/>
      <c r="M2" s="274"/>
      <c r="N2" s="274"/>
      <c r="P2" s="275" t="s">
        <v>386</v>
      </c>
      <c r="Q2" s="276"/>
      <c r="R2" s="276"/>
      <c r="S2" s="271"/>
      <c r="T2" s="272"/>
      <c r="U2" s="273"/>
    </row>
    <row r="3" spans="1:23" ht="20.25" x14ac:dyDescent="0.3">
      <c r="A3" s="862" t="s">
        <v>170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277"/>
      <c r="M3" s="277"/>
      <c r="N3" s="277"/>
      <c r="P3" s="276" t="s">
        <v>388</v>
      </c>
      <c r="Q3" s="278"/>
      <c r="R3" s="278"/>
      <c r="S3" s="279"/>
      <c r="T3" s="272"/>
    </row>
    <row r="4" spans="1:23" ht="20.25" x14ac:dyDescent="0.3">
      <c r="A4" s="895" t="s">
        <v>116</v>
      </c>
      <c r="B4" s="895"/>
      <c r="C4" s="895"/>
      <c r="D4" s="895"/>
      <c r="E4" s="895" t="s">
        <v>241</v>
      </c>
      <c r="F4" s="896" t="s">
        <v>389</v>
      </c>
      <c r="G4" s="897" t="s">
        <v>390</v>
      </c>
      <c r="H4" s="897"/>
      <c r="I4" s="897"/>
      <c r="J4" s="897"/>
      <c r="K4" s="897"/>
      <c r="L4" s="897"/>
      <c r="M4" s="897"/>
      <c r="N4" s="897"/>
      <c r="P4" s="280"/>
      <c r="Q4" s="281"/>
      <c r="R4" s="282"/>
      <c r="S4" s="283"/>
    </row>
    <row r="5" spans="1:23" ht="20.25" x14ac:dyDescent="0.3">
      <c r="A5" s="895"/>
      <c r="B5" s="895"/>
      <c r="C5" s="895"/>
      <c r="D5" s="895"/>
      <c r="E5" s="895"/>
      <c r="F5" s="896"/>
      <c r="G5" s="898" t="s">
        <v>391</v>
      </c>
      <c r="H5" s="885" t="s">
        <v>392</v>
      </c>
      <c r="I5" s="886"/>
      <c r="J5" s="886"/>
      <c r="K5" s="886"/>
      <c r="L5" s="886"/>
      <c r="M5" s="886"/>
      <c r="N5" s="887"/>
      <c r="P5" s="284"/>
      <c r="Q5" s="281"/>
      <c r="R5" s="276"/>
      <c r="S5" s="285"/>
    </row>
    <row r="6" spans="1:23" ht="76.900000000000006" customHeight="1" x14ac:dyDescent="0.2">
      <c r="A6" s="895"/>
      <c r="B6" s="895"/>
      <c r="C6" s="895"/>
      <c r="D6" s="895"/>
      <c r="E6" s="895"/>
      <c r="F6" s="896"/>
      <c r="G6" s="898"/>
      <c r="H6" s="882" t="s">
        <v>393</v>
      </c>
      <c r="I6" s="883"/>
      <c r="J6" s="884"/>
      <c r="K6" s="888" t="s">
        <v>394</v>
      </c>
      <c r="L6" s="888" t="s">
        <v>395</v>
      </c>
      <c r="M6" s="889" t="s">
        <v>457</v>
      </c>
      <c r="N6" s="889"/>
      <c r="P6" s="892" t="s">
        <v>391</v>
      </c>
      <c r="Q6" s="879">
        <f>G9+G68-G20</f>
        <v>0</v>
      </c>
      <c r="T6" s="890"/>
      <c r="U6" s="890"/>
      <c r="V6" s="890"/>
      <c r="W6" s="891"/>
    </row>
    <row r="7" spans="1:23" ht="33" x14ac:dyDescent="0.2">
      <c r="A7" s="895"/>
      <c r="B7" s="895"/>
      <c r="C7" s="895"/>
      <c r="D7" s="895"/>
      <c r="E7" s="895"/>
      <c r="F7" s="896"/>
      <c r="G7" s="898"/>
      <c r="H7" s="286" t="s">
        <v>430</v>
      </c>
      <c r="I7" s="287" t="s">
        <v>164</v>
      </c>
      <c r="J7" s="287" t="s">
        <v>165</v>
      </c>
      <c r="K7" s="888"/>
      <c r="L7" s="888"/>
      <c r="M7" s="286" t="s">
        <v>387</v>
      </c>
      <c r="N7" s="288" t="s">
        <v>396</v>
      </c>
      <c r="P7" s="893"/>
      <c r="Q7" s="880"/>
      <c r="T7" s="890"/>
      <c r="U7" s="890"/>
      <c r="V7" s="890"/>
      <c r="W7" s="891"/>
    </row>
    <row r="8" spans="1:23" ht="20.25" x14ac:dyDescent="0.3">
      <c r="A8" s="899">
        <v>1</v>
      </c>
      <c r="B8" s="899"/>
      <c r="C8" s="899"/>
      <c r="D8" s="899"/>
      <c r="E8" s="289">
        <v>2</v>
      </c>
      <c r="F8" s="290">
        <v>3</v>
      </c>
      <c r="G8" s="290">
        <v>4</v>
      </c>
      <c r="H8" s="290">
        <v>5</v>
      </c>
      <c r="I8" s="290">
        <v>6</v>
      </c>
      <c r="J8" s="290">
        <v>7</v>
      </c>
      <c r="K8" s="290">
        <v>8</v>
      </c>
      <c r="L8" s="290">
        <v>9</v>
      </c>
      <c r="M8" s="290">
        <v>10</v>
      </c>
      <c r="N8" s="290">
        <v>11</v>
      </c>
      <c r="P8" s="894" t="s">
        <v>465</v>
      </c>
      <c r="Q8" s="877">
        <f>H9+H68-H20</f>
        <v>0</v>
      </c>
      <c r="R8" s="272"/>
    </row>
    <row r="9" spans="1:23" ht="20.25" x14ac:dyDescent="0.25">
      <c r="A9" s="875" t="s">
        <v>397</v>
      </c>
      <c r="B9" s="875"/>
      <c r="C9" s="875"/>
      <c r="D9" s="875"/>
      <c r="E9" s="308">
        <v>100</v>
      </c>
      <c r="F9" s="291" t="s">
        <v>30</v>
      </c>
      <c r="G9" s="292">
        <f>H9+K9+L9+M9</f>
        <v>32783731.649999999</v>
      </c>
      <c r="H9" s="292">
        <f>J9+I9</f>
        <v>29509876.649999999</v>
      </c>
      <c r="I9" s="292">
        <f t="shared" ref="I9:N9" si="0">SUM(I10:I13)</f>
        <v>5184489.6500000004</v>
      </c>
      <c r="J9" s="292">
        <f t="shared" si="0"/>
        <v>24325387</v>
      </c>
      <c r="K9" s="292">
        <f t="shared" si="0"/>
        <v>3273855</v>
      </c>
      <c r="L9" s="292">
        <f t="shared" si="0"/>
        <v>0</v>
      </c>
      <c r="M9" s="292">
        <f t="shared" si="0"/>
        <v>0</v>
      </c>
      <c r="N9" s="292">
        <f t="shared" si="0"/>
        <v>0</v>
      </c>
      <c r="P9" s="894"/>
      <c r="Q9" s="878"/>
    </row>
    <row r="10" spans="1:23" ht="20.25" hidden="1" x14ac:dyDescent="0.25">
      <c r="A10" s="873" t="s">
        <v>398</v>
      </c>
      <c r="B10" s="873"/>
      <c r="C10" s="873"/>
      <c r="D10" s="873"/>
      <c r="E10" s="312">
        <v>110</v>
      </c>
      <c r="F10" s="291"/>
      <c r="G10" s="292">
        <f t="shared" ref="G10:G69" si="1">H10+K10+L10+M10</f>
        <v>0</v>
      </c>
      <c r="H10" s="388">
        <f t="shared" ref="H10:H69" si="2">J10+I10</f>
        <v>0</v>
      </c>
      <c r="I10" s="294"/>
      <c r="J10" s="294"/>
      <c r="K10" s="388"/>
      <c r="L10" s="388"/>
      <c r="M10" s="388"/>
      <c r="N10" s="388"/>
      <c r="P10" s="894" t="s">
        <v>466</v>
      </c>
      <c r="Q10" s="877">
        <f>I9+I68-I20</f>
        <v>0</v>
      </c>
    </row>
    <row r="11" spans="1:23" ht="20.25" x14ac:dyDescent="0.25">
      <c r="A11" s="873" t="s">
        <v>488</v>
      </c>
      <c r="B11" s="873"/>
      <c r="C11" s="873"/>
      <c r="D11" s="873"/>
      <c r="E11" s="312">
        <v>120</v>
      </c>
      <c r="F11" s="291"/>
      <c r="G11" s="292">
        <f t="shared" si="1"/>
        <v>29509876.649999999</v>
      </c>
      <c r="H11" s="388">
        <f t="shared" si="2"/>
        <v>29509876.649999999</v>
      </c>
      <c r="I11" s="294">
        <f>I20</f>
        <v>5184489.6500000004</v>
      </c>
      <c r="J11" s="294">
        <f>J20</f>
        <v>24325387</v>
      </c>
      <c r="K11" s="388"/>
      <c r="L11" s="388"/>
      <c r="M11" s="388"/>
      <c r="N11" s="388"/>
      <c r="P11" s="894"/>
      <c r="Q11" s="878"/>
    </row>
    <row r="12" spans="1:23" s="298" customFormat="1" ht="32.450000000000003" customHeight="1" x14ac:dyDescent="0.25">
      <c r="A12" s="858" t="s">
        <v>489</v>
      </c>
      <c r="B12" s="858"/>
      <c r="C12" s="858"/>
      <c r="D12" s="858"/>
      <c r="E12" s="312">
        <v>150</v>
      </c>
      <c r="F12" s="291"/>
      <c r="G12" s="292">
        <f t="shared" si="1"/>
        <v>3273855</v>
      </c>
      <c r="H12" s="388">
        <f t="shared" si="2"/>
        <v>0</v>
      </c>
      <c r="I12" s="294"/>
      <c r="J12" s="294"/>
      <c r="K12" s="388">
        <f>K20</f>
        <v>3273855</v>
      </c>
      <c r="L12" s="388">
        <f>L20</f>
        <v>0</v>
      </c>
      <c r="M12" s="388"/>
      <c r="N12" s="388"/>
      <c r="O12" s="273"/>
      <c r="P12" s="295" t="s">
        <v>467</v>
      </c>
      <c r="Q12" s="296">
        <f>J9+J68-J20</f>
        <v>0</v>
      </c>
      <c r="R12" s="297"/>
      <c r="S12" s="297"/>
      <c r="T12" s="297"/>
      <c r="U12" s="297"/>
      <c r="V12" s="297"/>
      <c r="W12" s="297"/>
    </row>
    <row r="13" spans="1:23" s="302" customFormat="1" ht="20.25" x14ac:dyDescent="0.3">
      <c r="A13" s="874" t="s">
        <v>511</v>
      </c>
      <c r="B13" s="874"/>
      <c r="C13" s="874"/>
      <c r="D13" s="874"/>
      <c r="E13" s="312">
        <v>160</v>
      </c>
      <c r="F13" s="291"/>
      <c r="G13" s="292">
        <f>H13+K13+L13+M13</f>
        <v>0</v>
      </c>
      <c r="H13" s="388">
        <f t="shared" ref="H13:L13" si="3">SUM(H14:H19)</f>
        <v>0</v>
      </c>
      <c r="I13" s="388">
        <f t="shared" si="3"/>
        <v>0</v>
      </c>
      <c r="J13" s="388">
        <f t="shared" si="3"/>
        <v>0</v>
      </c>
      <c r="K13" s="388">
        <f t="shared" si="3"/>
        <v>0</v>
      </c>
      <c r="L13" s="388">
        <f t="shared" si="3"/>
        <v>0</v>
      </c>
      <c r="M13" s="388">
        <f>SUM(M14:M19)</f>
        <v>0</v>
      </c>
      <c r="N13" s="388">
        <f>SUM(N14:N19)</f>
        <v>0</v>
      </c>
      <c r="O13" s="273"/>
      <c r="P13" s="299">
        <v>5</v>
      </c>
      <c r="Q13" s="300">
        <f>K9+K68-K20</f>
        <v>0</v>
      </c>
      <c r="R13" s="301"/>
      <c r="S13" s="301"/>
      <c r="T13" s="301"/>
    </row>
    <row r="14" spans="1:23" ht="20.25" x14ac:dyDescent="0.3">
      <c r="A14" s="873" t="s">
        <v>399</v>
      </c>
      <c r="B14" s="873"/>
      <c r="C14" s="873"/>
      <c r="D14" s="873"/>
      <c r="E14" s="312">
        <v>161</v>
      </c>
      <c r="F14" s="291"/>
      <c r="G14" s="292">
        <f t="shared" si="1"/>
        <v>0</v>
      </c>
      <c r="H14" s="388">
        <f t="shared" si="2"/>
        <v>0</v>
      </c>
      <c r="I14" s="318"/>
      <c r="J14" s="318"/>
      <c r="K14" s="321"/>
      <c r="L14" s="321"/>
      <c r="M14" s="321"/>
      <c r="N14" s="388"/>
      <c r="P14" s="299">
        <v>6</v>
      </c>
      <c r="Q14" s="300">
        <f>L9+L68-L20</f>
        <v>0</v>
      </c>
    </row>
    <row r="15" spans="1:23" ht="20.25" x14ac:dyDescent="0.3">
      <c r="A15" s="873" t="s">
        <v>490</v>
      </c>
      <c r="B15" s="873"/>
      <c r="C15" s="873"/>
      <c r="D15" s="873"/>
      <c r="E15" s="312">
        <v>162</v>
      </c>
      <c r="F15" s="291"/>
      <c r="G15" s="292">
        <f t="shared" si="1"/>
        <v>0</v>
      </c>
      <c r="H15" s="388">
        <f t="shared" si="2"/>
        <v>0</v>
      </c>
      <c r="I15" s="318"/>
      <c r="J15" s="318"/>
      <c r="K15" s="321"/>
      <c r="L15" s="321"/>
      <c r="M15" s="321"/>
      <c r="N15" s="388"/>
      <c r="P15" s="299">
        <v>2</v>
      </c>
      <c r="Q15" s="300">
        <f>M9+M68-M20</f>
        <v>0</v>
      </c>
      <c r="R15" s="281"/>
      <c r="S15" s="281"/>
      <c r="T15" s="281"/>
      <c r="U15" s="281"/>
    </row>
    <row r="16" spans="1:23" ht="20.25" x14ac:dyDescent="0.3">
      <c r="A16" s="873" t="s">
        <v>491</v>
      </c>
      <c r="B16" s="873"/>
      <c r="C16" s="873"/>
      <c r="D16" s="873"/>
      <c r="E16" s="312">
        <v>163</v>
      </c>
      <c r="F16" s="291"/>
      <c r="G16" s="292">
        <f t="shared" si="1"/>
        <v>0</v>
      </c>
      <c r="H16" s="388">
        <f t="shared" si="2"/>
        <v>0</v>
      </c>
      <c r="I16" s="318"/>
      <c r="J16" s="318"/>
      <c r="K16" s="321"/>
      <c r="L16" s="321"/>
      <c r="M16" s="321"/>
      <c r="N16" s="388"/>
      <c r="P16" s="303"/>
      <c r="Q16" s="303"/>
      <c r="R16" s="303"/>
      <c r="S16" s="304"/>
      <c r="T16" s="304"/>
      <c r="U16" s="305"/>
    </row>
    <row r="17" spans="1:21" ht="20.25" x14ac:dyDescent="0.25">
      <c r="A17" s="873" t="s">
        <v>492</v>
      </c>
      <c r="B17" s="873"/>
      <c r="C17" s="873"/>
      <c r="D17" s="873"/>
      <c r="E17" s="312">
        <v>180</v>
      </c>
      <c r="F17" s="291"/>
      <c r="G17" s="292">
        <f t="shared" si="1"/>
        <v>0</v>
      </c>
      <c r="H17" s="388">
        <f t="shared" si="2"/>
        <v>0</v>
      </c>
      <c r="I17" s="318"/>
      <c r="J17" s="318"/>
      <c r="K17" s="321"/>
      <c r="L17" s="321"/>
      <c r="M17" s="321"/>
      <c r="N17" s="388"/>
      <c r="P17" s="306"/>
      <c r="Q17" s="306"/>
      <c r="R17" s="306"/>
      <c r="S17" s="306"/>
      <c r="T17" s="306"/>
      <c r="U17" s="307"/>
    </row>
    <row r="18" spans="1:21" ht="37.9" customHeight="1" x14ac:dyDescent="0.25">
      <c r="A18" s="858" t="s">
        <v>493</v>
      </c>
      <c r="B18" s="858"/>
      <c r="C18" s="858"/>
      <c r="D18" s="858"/>
      <c r="E18" s="312">
        <v>130</v>
      </c>
      <c r="F18" s="291"/>
      <c r="G18" s="292">
        <f t="shared" ref="G18:G19" si="4">H18+K18+L18+M18</f>
        <v>0</v>
      </c>
      <c r="H18" s="388">
        <f t="shared" ref="H18:H19" si="5">J18+I18</f>
        <v>0</v>
      </c>
      <c r="I18" s="318"/>
      <c r="J18" s="318"/>
      <c r="K18" s="321"/>
      <c r="L18" s="321"/>
      <c r="M18" s="321"/>
      <c r="N18" s="388"/>
      <c r="P18" s="281"/>
      <c r="Q18" s="281"/>
      <c r="R18" s="281"/>
      <c r="S18" s="281"/>
      <c r="T18" s="281"/>
      <c r="U18" s="281"/>
    </row>
    <row r="19" spans="1:21" ht="37.15" customHeight="1" x14ac:dyDescent="0.25">
      <c r="A19" s="858" t="s">
        <v>494</v>
      </c>
      <c r="B19" s="858"/>
      <c r="C19" s="858"/>
      <c r="D19" s="858"/>
      <c r="E19" s="312"/>
      <c r="F19" s="291"/>
      <c r="G19" s="292">
        <f t="shared" si="4"/>
        <v>0</v>
      </c>
      <c r="H19" s="388">
        <f t="shared" si="5"/>
        <v>0</v>
      </c>
      <c r="I19" s="318"/>
      <c r="J19" s="318"/>
      <c r="K19" s="321"/>
      <c r="L19" s="321"/>
      <c r="M19" s="321"/>
      <c r="N19" s="389"/>
      <c r="P19" s="281"/>
      <c r="Q19" s="281"/>
      <c r="R19" s="281"/>
      <c r="S19" s="281"/>
      <c r="T19" s="281"/>
      <c r="U19" s="281"/>
    </row>
    <row r="20" spans="1:21" ht="23.25" x14ac:dyDescent="0.35">
      <c r="A20" s="875" t="s">
        <v>400</v>
      </c>
      <c r="B20" s="875"/>
      <c r="C20" s="875"/>
      <c r="D20" s="875"/>
      <c r="E20" s="308">
        <v>200</v>
      </c>
      <c r="F20" s="291" t="s">
        <v>30</v>
      </c>
      <c r="G20" s="292">
        <f t="shared" si="1"/>
        <v>32783731.649999999</v>
      </c>
      <c r="H20" s="292">
        <f t="shared" si="2"/>
        <v>29509876.649999999</v>
      </c>
      <c r="I20" s="292">
        <f>I21+I25+I32+I33+I34+I41+I62</f>
        <v>5184489.6500000004</v>
      </c>
      <c r="J20" s="292">
        <f t="shared" ref="J20:N20" si="6">J21+J25+J32+J33+J34+J41+J62</f>
        <v>24325387</v>
      </c>
      <c r="K20" s="292">
        <f t="shared" si="6"/>
        <v>3273855</v>
      </c>
      <c r="L20" s="292">
        <f t="shared" si="6"/>
        <v>0</v>
      </c>
      <c r="M20" s="292">
        <f t="shared" si="6"/>
        <v>0</v>
      </c>
      <c r="N20" s="292">
        <f t="shared" si="6"/>
        <v>0</v>
      </c>
      <c r="P20" s="881"/>
      <c r="Q20" s="881"/>
      <c r="R20" s="881"/>
      <c r="S20" s="881"/>
      <c r="T20" s="281"/>
      <c r="U20" s="281"/>
    </row>
    <row r="21" spans="1:21" ht="32.450000000000003" customHeight="1" x14ac:dyDescent="0.35">
      <c r="A21" s="876" t="s">
        <v>401</v>
      </c>
      <c r="B21" s="876"/>
      <c r="C21" s="876"/>
      <c r="D21" s="876"/>
      <c r="E21" s="309">
        <v>210</v>
      </c>
      <c r="F21" s="291" t="s">
        <v>471</v>
      </c>
      <c r="G21" s="292">
        <f t="shared" si="1"/>
        <v>24610735</v>
      </c>
      <c r="H21" s="314">
        <f t="shared" si="2"/>
        <v>24610735</v>
      </c>
      <c r="I21" s="310">
        <f>I22</f>
        <v>2072309</v>
      </c>
      <c r="J21" s="310">
        <f t="shared" ref="J21:N21" si="7">J22</f>
        <v>22538426</v>
      </c>
      <c r="K21" s="314">
        <f t="shared" si="7"/>
        <v>0</v>
      </c>
      <c r="L21" s="314">
        <f t="shared" si="7"/>
        <v>0</v>
      </c>
      <c r="M21" s="314">
        <f t="shared" si="7"/>
        <v>0</v>
      </c>
      <c r="N21" s="314">
        <f t="shared" si="7"/>
        <v>0</v>
      </c>
      <c r="P21" s="311"/>
      <c r="Q21" s="311"/>
      <c r="R21" s="311"/>
      <c r="S21" s="311"/>
      <c r="T21" s="281"/>
      <c r="U21" s="281"/>
    </row>
    <row r="22" spans="1:21" ht="39.6" customHeight="1" x14ac:dyDescent="0.25">
      <c r="A22" s="858" t="s">
        <v>402</v>
      </c>
      <c r="B22" s="858"/>
      <c r="C22" s="858"/>
      <c r="D22" s="858"/>
      <c r="E22" s="312">
        <v>211</v>
      </c>
      <c r="F22" s="291" t="s">
        <v>471</v>
      </c>
      <c r="G22" s="292">
        <f t="shared" si="1"/>
        <v>24610735</v>
      </c>
      <c r="H22" s="388">
        <f t="shared" si="2"/>
        <v>24610735</v>
      </c>
      <c r="I22" s="294">
        <f>I23+I24</f>
        <v>2072309</v>
      </c>
      <c r="J22" s="294">
        <f t="shared" ref="J22:N22" si="8">J23+J24</f>
        <v>22538426</v>
      </c>
      <c r="K22" s="388">
        <f t="shared" si="8"/>
        <v>0</v>
      </c>
      <c r="L22" s="388">
        <f t="shared" si="8"/>
        <v>0</v>
      </c>
      <c r="M22" s="388">
        <f t="shared" si="8"/>
        <v>0</v>
      </c>
      <c r="N22" s="388">
        <f t="shared" si="8"/>
        <v>0</v>
      </c>
      <c r="P22" s="281"/>
      <c r="Q22" s="281"/>
      <c r="R22" s="281"/>
      <c r="S22" s="281"/>
      <c r="T22" s="281"/>
      <c r="U22" s="281"/>
    </row>
    <row r="23" spans="1:21" ht="20.25" x14ac:dyDescent="0.25">
      <c r="A23" s="858" t="s">
        <v>403</v>
      </c>
      <c r="B23" s="858"/>
      <c r="C23" s="858"/>
      <c r="D23" s="858"/>
      <c r="E23" s="312"/>
      <c r="F23" s="291" t="s">
        <v>404</v>
      </c>
      <c r="G23" s="292">
        <f t="shared" si="1"/>
        <v>18902254</v>
      </c>
      <c r="H23" s="388">
        <f t="shared" si="2"/>
        <v>18902254</v>
      </c>
      <c r="I23" s="294">
        <f>'расшифровка 4'!H15</f>
        <v>1591635</v>
      </c>
      <c r="J23" s="294">
        <f>'расшифровка 4'!H16</f>
        <v>17310619</v>
      </c>
      <c r="K23" s="388">
        <f>'расшифровка 5'!H16</f>
        <v>0</v>
      </c>
      <c r="L23" s="388">
        <f>'расшифровка 6'!H16</f>
        <v>0</v>
      </c>
      <c r="M23" s="390">
        <f>'расшифровка 2'!H16</f>
        <v>0</v>
      </c>
      <c r="N23" s="388"/>
    </row>
    <row r="24" spans="1:21" ht="20.25" x14ac:dyDescent="0.25">
      <c r="A24" s="858" t="s">
        <v>495</v>
      </c>
      <c r="B24" s="858"/>
      <c r="C24" s="858"/>
      <c r="D24" s="858"/>
      <c r="E24" s="312"/>
      <c r="F24" s="291" t="s">
        <v>405</v>
      </c>
      <c r="G24" s="292">
        <f t="shared" si="1"/>
        <v>5708481</v>
      </c>
      <c r="H24" s="388">
        <f t="shared" si="2"/>
        <v>5708481</v>
      </c>
      <c r="I24" s="294">
        <f>'расшифровка 4'!H23</f>
        <v>480674</v>
      </c>
      <c r="J24" s="294">
        <f>'расшифровка 4'!H24</f>
        <v>5227807</v>
      </c>
      <c r="K24" s="388">
        <f>'расшифровка 5'!H23</f>
        <v>0</v>
      </c>
      <c r="L24" s="388">
        <f>'расшифровка 6'!H23</f>
        <v>0</v>
      </c>
      <c r="M24" s="390">
        <f>'расшифровка 2'!H23</f>
        <v>0</v>
      </c>
      <c r="N24" s="388"/>
    </row>
    <row r="25" spans="1:21" ht="20.25" x14ac:dyDescent="0.25">
      <c r="A25" s="869" t="s">
        <v>406</v>
      </c>
      <c r="B25" s="869"/>
      <c r="C25" s="869"/>
      <c r="D25" s="869"/>
      <c r="E25" s="309">
        <v>220</v>
      </c>
      <c r="F25" s="291" t="s">
        <v>471</v>
      </c>
      <c r="G25" s="292">
        <f t="shared" si="1"/>
        <v>1440</v>
      </c>
      <c r="H25" s="314">
        <f t="shared" si="2"/>
        <v>1440</v>
      </c>
      <c r="I25" s="310">
        <f>SUM(I26:I31)</f>
        <v>1440</v>
      </c>
      <c r="J25" s="310">
        <f t="shared" ref="J25:N25" si="9">SUM(J26:J31)</f>
        <v>0</v>
      </c>
      <c r="K25" s="314">
        <f t="shared" si="9"/>
        <v>0</v>
      </c>
      <c r="L25" s="314">
        <f t="shared" si="9"/>
        <v>0</v>
      </c>
      <c r="M25" s="314">
        <f t="shared" si="9"/>
        <v>0</v>
      </c>
      <c r="N25" s="314">
        <f t="shared" si="9"/>
        <v>0</v>
      </c>
    </row>
    <row r="26" spans="1:21" s="302" customFormat="1" ht="20.25" x14ac:dyDescent="0.25">
      <c r="A26" s="858" t="s">
        <v>407</v>
      </c>
      <c r="B26" s="858"/>
      <c r="C26" s="858"/>
      <c r="D26" s="858"/>
      <c r="E26" s="312"/>
      <c r="F26" s="291" t="s">
        <v>454</v>
      </c>
      <c r="G26" s="292">
        <f t="shared" si="1"/>
        <v>0</v>
      </c>
      <c r="H26" s="388">
        <f t="shared" si="2"/>
        <v>0</v>
      </c>
      <c r="I26" s="294">
        <f>'расшифровка 4'!H33</f>
        <v>0</v>
      </c>
      <c r="J26" s="294">
        <f>'расшифровка 4'!H58</f>
        <v>0</v>
      </c>
      <c r="K26" s="388">
        <f>'расшифровка 5'!H28</f>
        <v>0</v>
      </c>
      <c r="L26" s="388">
        <f>'расшифровка 6'!H28</f>
        <v>0</v>
      </c>
      <c r="M26" s="388">
        <f>'расшифровка 2'!H28</f>
        <v>0</v>
      </c>
      <c r="N26" s="388"/>
      <c r="O26" s="273"/>
    </row>
    <row r="27" spans="1:21" ht="20.25" x14ac:dyDescent="0.25">
      <c r="A27" s="866" t="s">
        <v>496</v>
      </c>
      <c r="B27" s="867"/>
      <c r="C27" s="867"/>
      <c r="D27" s="868"/>
      <c r="E27" s="312"/>
      <c r="F27" s="291" t="s">
        <v>454</v>
      </c>
      <c r="G27" s="292">
        <f t="shared" si="1"/>
        <v>0</v>
      </c>
      <c r="H27" s="388">
        <f t="shared" si="2"/>
        <v>0</v>
      </c>
      <c r="I27" s="294">
        <f>'расшифровка 4'!H37</f>
        <v>0</v>
      </c>
      <c r="J27" s="294">
        <f>'расшифровка 4'!H62</f>
        <v>0</v>
      </c>
      <c r="K27" s="388">
        <f>'расшифровка 5'!H29</f>
        <v>0</v>
      </c>
      <c r="L27" s="388">
        <f>'расшифровка 6'!H29</f>
        <v>0</v>
      </c>
      <c r="M27" s="388">
        <f>'расшифровка 2'!H29</f>
        <v>0</v>
      </c>
      <c r="N27" s="388"/>
    </row>
    <row r="28" spans="1:21" ht="20.25" x14ac:dyDescent="0.25">
      <c r="A28" s="858" t="s">
        <v>10</v>
      </c>
      <c r="B28" s="858"/>
      <c r="C28" s="858"/>
      <c r="D28" s="858"/>
      <c r="E28" s="312"/>
      <c r="F28" s="291" t="s">
        <v>454</v>
      </c>
      <c r="G28" s="292">
        <f t="shared" si="1"/>
        <v>0</v>
      </c>
      <c r="H28" s="388">
        <f t="shared" si="2"/>
        <v>0</v>
      </c>
      <c r="I28" s="294">
        <f>'расшифровка 4'!H41</f>
        <v>0</v>
      </c>
      <c r="J28" s="294">
        <f>'расшифровка 4'!H66</f>
        <v>0</v>
      </c>
      <c r="K28" s="388">
        <f>'расшифровка 5'!H30</f>
        <v>0</v>
      </c>
      <c r="L28" s="388">
        <f>'расшифровка 6'!H30</f>
        <v>0</v>
      </c>
      <c r="M28" s="388">
        <f>'расшифровка 2'!H30</f>
        <v>0</v>
      </c>
      <c r="N28" s="388"/>
    </row>
    <row r="29" spans="1:21" ht="40.15" customHeight="1" x14ac:dyDescent="0.25">
      <c r="A29" s="858" t="s">
        <v>450</v>
      </c>
      <c r="B29" s="858"/>
      <c r="C29" s="858"/>
      <c r="D29" s="858"/>
      <c r="E29" s="312"/>
      <c r="F29" s="291" t="s">
        <v>454</v>
      </c>
      <c r="G29" s="292">
        <f t="shared" ref="G29:G30" si="10">H29+K29+L29+M29</f>
        <v>0</v>
      </c>
      <c r="H29" s="388">
        <f t="shared" ref="H29:H30" si="11">J29+I29</f>
        <v>0</v>
      </c>
      <c r="I29" s="294">
        <f>'расшифровка 4'!H45</f>
        <v>0</v>
      </c>
      <c r="J29" s="294">
        <f>'расшифровка 4'!H70</f>
        <v>0</v>
      </c>
      <c r="K29" s="388">
        <f>'расшифровка 5'!H31</f>
        <v>0</v>
      </c>
      <c r="L29" s="388">
        <f>'расшифровка 6'!H31</f>
        <v>0</v>
      </c>
      <c r="M29" s="388">
        <f>'расшифровка 2'!H31</f>
        <v>0</v>
      </c>
      <c r="N29" s="388"/>
    </row>
    <row r="30" spans="1:21" ht="34.15" customHeight="1" x14ac:dyDescent="0.25">
      <c r="A30" s="858" t="s">
        <v>451</v>
      </c>
      <c r="B30" s="858"/>
      <c r="C30" s="858"/>
      <c r="D30" s="858"/>
      <c r="E30" s="312"/>
      <c r="F30" s="291" t="s">
        <v>454</v>
      </c>
      <c r="G30" s="292">
        <f t="shared" si="10"/>
        <v>1440</v>
      </c>
      <c r="H30" s="388">
        <f t="shared" si="11"/>
        <v>1440</v>
      </c>
      <c r="I30" s="294">
        <f>'расшифровка 4'!H49</f>
        <v>1440</v>
      </c>
      <c r="J30" s="294">
        <f>'расшифровка 4'!H74</f>
        <v>0</v>
      </c>
      <c r="K30" s="388">
        <f>'расшифровка 5'!H32</f>
        <v>0</v>
      </c>
      <c r="L30" s="388">
        <f>'расшифровка 6'!H32</f>
        <v>0</v>
      </c>
      <c r="M30" s="388">
        <f>'расшифровка 2'!H32</f>
        <v>0</v>
      </c>
      <c r="N30" s="388"/>
    </row>
    <row r="31" spans="1:21" ht="37.9" customHeight="1" x14ac:dyDescent="0.25">
      <c r="A31" s="858" t="s">
        <v>497</v>
      </c>
      <c r="B31" s="858"/>
      <c r="C31" s="858"/>
      <c r="D31" s="858"/>
      <c r="E31" s="312"/>
      <c r="F31" s="291" t="s">
        <v>454</v>
      </c>
      <c r="G31" s="292">
        <f t="shared" si="1"/>
        <v>0</v>
      </c>
      <c r="H31" s="388">
        <f t="shared" si="2"/>
        <v>0</v>
      </c>
      <c r="I31" s="294">
        <f>'расшифровка 4'!H53</f>
        <v>0</v>
      </c>
      <c r="J31" s="294">
        <f>'расшифровка 4'!H78</f>
        <v>0</v>
      </c>
      <c r="K31" s="388">
        <f>'расшифровка 5'!H33</f>
        <v>0</v>
      </c>
      <c r="L31" s="388">
        <f>'расшифровка 6'!H33</f>
        <v>0</v>
      </c>
      <c r="M31" s="388">
        <f>'расшифровка 2'!H33</f>
        <v>0</v>
      </c>
      <c r="N31" s="388"/>
    </row>
    <row r="32" spans="1:21" ht="20.25" hidden="1" x14ac:dyDescent="0.25">
      <c r="A32" s="869" t="s">
        <v>408</v>
      </c>
      <c r="B32" s="869"/>
      <c r="C32" s="869"/>
      <c r="D32" s="869"/>
      <c r="E32" s="309">
        <v>230</v>
      </c>
      <c r="F32" s="291" t="s">
        <v>471</v>
      </c>
      <c r="G32" s="292">
        <f t="shared" si="1"/>
        <v>0</v>
      </c>
      <c r="H32" s="314">
        <f t="shared" si="2"/>
        <v>0</v>
      </c>
      <c r="I32" s="310"/>
      <c r="J32" s="310"/>
      <c r="K32" s="314"/>
      <c r="L32" s="314"/>
      <c r="M32" s="314"/>
      <c r="N32" s="314"/>
    </row>
    <row r="33" spans="1:15" ht="20.25" hidden="1" x14ac:dyDescent="0.25">
      <c r="A33" s="869" t="s">
        <v>409</v>
      </c>
      <c r="B33" s="869"/>
      <c r="C33" s="869"/>
      <c r="D33" s="869"/>
      <c r="E33" s="309">
        <v>240</v>
      </c>
      <c r="F33" s="291" t="s">
        <v>471</v>
      </c>
      <c r="G33" s="292">
        <f t="shared" si="1"/>
        <v>0</v>
      </c>
      <c r="H33" s="314">
        <f t="shared" si="2"/>
        <v>0</v>
      </c>
      <c r="I33" s="310"/>
      <c r="J33" s="310"/>
      <c r="K33" s="314"/>
      <c r="L33" s="314"/>
      <c r="M33" s="314"/>
      <c r="N33" s="314"/>
    </row>
    <row r="34" spans="1:15" ht="21" hidden="1" customHeight="1" x14ac:dyDescent="0.25">
      <c r="A34" s="869" t="s">
        <v>410</v>
      </c>
      <c r="B34" s="869"/>
      <c r="C34" s="869"/>
      <c r="D34" s="869"/>
      <c r="E34" s="309">
        <v>250</v>
      </c>
      <c r="F34" s="291" t="s">
        <v>471</v>
      </c>
      <c r="G34" s="292">
        <f t="shared" si="1"/>
        <v>483047</v>
      </c>
      <c r="H34" s="314">
        <f t="shared" si="2"/>
        <v>483047</v>
      </c>
      <c r="I34" s="310">
        <f>I35+I36+I37+I38+I39+I40</f>
        <v>483047</v>
      </c>
      <c r="J34" s="310">
        <f t="shared" ref="J34:N34" si="12">J35+J36+J37+J38+J39+J40</f>
        <v>0</v>
      </c>
      <c r="K34" s="314">
        <f t="shared" si="12"/>
        <v>0</v>
      </c>
      <c r="L34" s="314">
        <f t="shared" si="12"/>
        <v>0</v>
      </c>
      <c r="M34" s="314">
        <f t="shared" si="12"/>
        <v>0</v>
      </c>
      <c r="N34" s="314">
        <f t="shared" si="12"/>
        <v>0</v>
      </c>
    </row>
    <row r="35" spans="1:15" ht="20.25" hidden="1" x14ac:dyDescent="0.25">
      <c r="A35" s="858" t="s">
        <v>411</v>
      </c>
      <c r="B35" s="858"/>
      <c r="C35" s="858"/>
      <c r="D35" s="858"/>
      <c r="E35" s="312"/>
      <c r="F35" s="291" t="s">
        <v>472</v>
      </c>
      <c r="G35" s="292">
        <f t="shared" si="1"/>
        <v>0</v>
      </c>
      <c r="H35" s="388">
        <f t="shared" si="2"/>
        <v>0</v>
      </c>
      <c r="I35" s="294">
        <f>'расшифровка 4'!H86</f>
        <v>0</v>
      </c>
      <c r="J35" s="294"/>
      <c r="K35" s="388">
        <f>'расшифровка 5'!H40</f>
        <v>0</v>
      </c>
      <c r="L35" s="388">
        <f>'расшифровка 6'!H46</f>
        <v>0</v>
      </c>
      <c r="M35" s="388">
        <f>'расшифровка 2'!H40</f>
        <v>0</v>
      </c>
      <c r="N35" s="388"/>
    </row>
    <row r="36" spans="1:15" ht="40.9" customHeight="1" x14ac:dyDescent="0.25">
      <c r="A36" s="858" t="s">
        <v>498</v>
      </c>
      <c r="B36" s="858"/>
      <c r="C36" s="858"/>
      <c r="D36" s="858"/>
      <c r="E36" s="312"/>
      <c r="F36" s="291" t="s">
        <v>473</v>
      </c>
      <c r="G36" s="292">
        <f t="shared" si="1"/>
        <v>0</v>
      </c>
      <c r="H36" s="388">
        <f t="shared" si="2"/>
        <v>0</v>
      </c>
      <c r="I36" s="294">
        <f>'расшифровка 4'!H92</f>
        <v>0</v>
      </c>
      <c r="J36" s="294"/>
      <c r="K36" s="388">
        <f>'расшифровка 5'!H46</f>
        <v>0</v>
      </c>
      <c r="L36" s="388">
        <f>'расшифровка 6'!H46</f>
        <v>0</v>
      </c>
      <c r="M36" s="388">
        <f>'расшифровка 2'!H46</f>
        <v>0</v>
      </c>
      <c r="N36" s="388"/>
    </row>
    <row r="37" spans="1:15" ht="74.45" customHeight="1" x14ac:dyDescent="0.25">
      <c r="A37" s="858" t="s">
        <v>499</v>
      </c>
      <c r="B37" s="858"/>
      <c r="C37" s="858"/>
      <c r="D37" s="858"/>
      <c r="E37" s="312"/>
      <c r="F37" s="291" t="s">
        <v>474</v>
      </c>
      <c r="G37" s="292">
        <f t="shared" si="1"/>
        <v>0</v>
      </c>
      <c r="H37" s="388">
        <f t="shared" si="2"/>
        <v>0</v>
      </c>
      <c r="I37" s="294">
        <f>'расшифровка 4'!H98</f>
        <v>0</v>
      </c>
      <c r="J37" s="294"/>
      <c r="K37" s="388">
        <f>'расшифровка 5'!H59</f>
        <v>0</v>
      </c>
      <c r="L37" s="388">
        <f>'расшифровка 6'!H52</f>
        <v>0</v>
      </c>
      <c r="M37" s="388">
        <f>'расшифровка 2'!H52</f>
        <v>0</v>
      </c>
      <c r="N37" s="388"/>
    </row>
    <row r="38" spans="1:15" s="285" customFormat="1" ht="34.9" customHeight="1" x14ac:dyDescent="0.25">
      <c r="A38" s="858" t="s">
        <v>500</v>
      </c>
      <c r="B38" s="858"/>
      <c r="C38" s="858"/>
      <c r="D38" s="858"/>
      <c r="E38" s="312"/>
      <c r="F38" s="291" t="s">
        <v>475</v>
      </c>
      <c r="G38" s="292">
        <f t="shared" si="1"/>
        <v>483047</v>
      </c>
      <c r="H38" s="388">
        <f t="shared" si="2"/>
        <v>483047</v>
      </c>
      <c r="I38" s="294">
        <f>'расшифровка 4'!H105</f>
        <v>483047</v>
      </c>
      <c r="J38" s="294"/>
      <c r="K38" s="388">
        <f>'расшифровка 5'!H59</f>
        <v>0</v>
      </c>
      <c r="L38" s="388">
        <f>'расшифровка 6'!H59</f>
        <v>0</v>
      </c>
      <c r="M38" s="388">
        <f>'расшифровка 2'!H59</f>
        <v>0</v>
      </c>
      <c r="N38" s="388"/>
    </row>
    <row r="39" spans="1:15" s="285" customFormat="1" ht="37.9" customHeight="1" x14ac:dyDescent="0.25">
      <c r="A39" s="865" t="s">
        <v>459</v>
      </c>
      <c r="B39" s="858"/>
      <c r="C39" s="858"/>
      <c r="D39" s="858"/>
      <c r="E39" s="312"/>
      <c r="F39" s="291" t="s">
        <v>476</v>
      </c>
      <c r="G39" s="292">
        <f t="shared" si="1"/>
        <v>0</v>
      </c>
      <c r="H39" s="388">
        <f t="shared" si="2"/>
        <v>0</v>
      </c>
      <c r="I39" s="294">
        <f>'расшифровка 4'!H113</f>
        <v>0</v>
      </c>
      <c r="J39" s="294"/>
      <c r="K39" s="388">
        <f>'расшифровка 5'!H67</f>
        <v>0</v>
      </c>
      <c r="L39" s="388">
        <f>'расшифровка 6'!H67</f>
        <v>0</v>
      </c>
      <c r="M39" s="388">
        <f>'расшифровка 2'!H67</f>
        <v>0</v>
      </c>
      <c r="N39" s="388"/>
    </row>
    <row r="40" spans="1:15" s="285" customFormat="1" ht="40.15" customHeight="1" x14ac:dyDescent="0.25">
      <c r="A40" s="863" t="s">
        <v>501</v>
      </c>
      <c r="B40" s="864"/>
      <c r="C40" s="864"/>
      <c r="D40" s="864"/>
      <c r="E40" s="312"/>
      <c r="F40" s="291" t="s">
        <v>477</v>
      </c>
      <c r="G40" s="292">
        <f t="shared" si="1"/>
        <v>0</v>
      </c>
      <c r="H40" s="388">
        <f t="shared" si="2"/>
        <v>0</v>
      </c>
      <c r="I40" s="294">
        <f>'расшифровка 4'!H120</f>
        <v>0</v>
      </c>
      <c r="J40" s="294"/>
      <c r="K40" s="388">
        <f>'расшифровка 5'!H74</f>
        <v>0</v>
      </c>
      <c r="L40" s="388">
        <f>'расшифровка 6'!H74</f>
        <v>0</v>
      </c>
      <c r="M40" s="388">
        <f>'расшифровка 2'!H74</f>
        <v>0</v>
      </c>
      <c r="N40" s="388"/>
    </row>
    <row r="41" spans="1:15" ht="31.15" customHeight="1" x14ac:dyDescent="0.25">
      <c r="A41" s="870" t="s">
        <v>424</v>
      </c>
      <c r="B41" s="870"/>
      <c r="C41" s="870"/>
      <c r="D41" s="870"/>
      <c r="E41" s="313">
        <v>260</v>
      </c>
      <c r="F41" s="291" t="s">
        <v>30</v>
      </c>
      <c r="G41" s="292">
        <f t="shared" si="1"/>
        <v>7688509.6500000004</v>
      </c>
      <c r="H41" s="314">
        <f t="shared" si="2"/>
        <v>4414654.6500000004</v>
      </c>
      <c r="I41" s="314">
        <f>I42+I45+I50</f>
        <v>2627693.65</v>
      </c>
      <c r="J41" s="314">
        <f t="shared" ref="J41:N41" si="13">J42+J45+J50</f>
        <v>1786961</v>
      </c>
      <c r="K41" s="314">
        <f t="shared" si="13"/>
        <v>3273855</v>
      </c>
      <c r="L41" s="314">
        <f t="shared" si="13"/>
        <v>0</v>
      </c>
      <c r="M41" s="314">
        <f t="shared" si="13"/>
        <v>0</v>
      </c>
      <c r="N41" s="314">
        <f t="shared" si="13"/>
        <v>0</v>
      </c>
    </row>
    <row r="42" spans="1:15" ht="46.9" customHeight="1" x14ac:dyDescent="0.25">
      <c r="A42" s="859" t="s">
        <v>412</v>
      </c>
      <c r="B42" s="859"/>
      <c r="C42" s="859"/>
      <c r="D42" s="859"/>
      <c r="E42" s="309">
        <v>261</v>
      </c>
      <c r="F42" s="291" t="s">
        <v>471</v>
      </c>
      <c r="G42" s="292">
        <f t="shared" si="1"/>
        <v>0</v>
      </c>
      <c r="H42" s="314">
        <f t="shared" si="2"/>
        <v>0</v>
      </c>
      <c r="I42" s="310">
        <f>I43+I44</f>
        <v>0</v>
      </c>
      <c r="J42" s="310">
        <f t="shared" ref="J42:N42" si="14">J43+J44</f>
        <v>0</v>
      </c>
      <c r="K42" s="314">
        <f t="shared" si="14"/>
        <v>0</v>
      </c>
      <c r="L42" s="314">
        <f t="shared" si="14"/>
        <v>0</v>
      </c>
      <c r="M42" s="314">
        <f t="shared" si="14"/>
        <v>0</v>
      </c>
      <c r="N42" s="314">
        <f t="shared" si="14"/>
        <v>0</v>
      </c>
    </row>
    <row r="43" spans="1:15" ht="20.25" x14ac:dyDescent="0.25">
      <c r="A43" s="858" t="s">
        <v>502</v>
      </c>
      <c r="B43" s="858"/>
      <c r="C43" s="858"/>
      <c r="D43" s="858"/>
      <c r="E43" s="312"/>
      <c r="F43" s="291" t="s">
        <v>478</v>
      </c>
      <c r="G43" s="292">
        <f t="shared" si="1"/>
        <v>0</v>
      </c>
      <c r="H43" s="388">
        <f t="shared" si="2"/>
        <v>0</v>
      </c>
      <c r="I43" s="294">
        <f>'расшифровка 4'!H129</f>
        <v>0</v>
      </c>
      <c r="J43" s="294"/>
      <c r="K43" s="388">
        <f>'расшифровка 5'!H86</f>
        <v>0</v>
      </c>
      <c r="L43" s="388">
        <f>'расшифровка 6'!H86</f>
        <v>0</v>
      </c>
      <c r="M43" s="388">
        <f>'расшифровка 2'!H83</f>
        <v>0</v>
      </c>
      <c r="N43" s="388"/>
    </row>
    <row r="44" spans="1:15" ht="20.25" x14ac:dyDescent="0.25">
      <c r="A44" s="858" t="s">
        <v>503</v>
      </c>
      <c r="B44" s="858"/>
      <c r="C44" s="858"/>
      <c r="D44" s="858"/>
      <c r="E44" s="312"/>
      <c r="F44" s="291" t="s">
        <v>478</v>
      </c>
      <c r="G44" s="292">
        <f t="shared" si="1"/>
        <v>0</v>
      </c>
      <c r="H44" s="388">
        <f t="shared" si="2"/>
        <v>0</v>
      </c>
      <c r="I44" s="294">
        <f>'расшифровка 4'!H133</f>
        <v>0</v>
      </c>
      <c r="J44" s="294"/>
      <c r="K44" s="388">
        <f>'расшифровка 5'!H94</f>
        <v>0</v>
      </c>
      <c r="L44" s="388">
        <f>'расшифровка 6'!H94</f>
        <v>0</v>
      </c>
      <c r="M44" s="388">
        <f>'расшифровка 2'!H89</f>
        <v>0</v>
      </c>
      <c r="N44" s="388"/>
    </row>
    <row r="45" spans="1:15" ht="58.9" customHeight="1" x14ac:dyDescent="0.25">
      <c r="A45" s="871" t="s">
        <v>504</v>
      </c>
      <c r="B45" s="871"/>
      <c r="C45" s="871"/>
      <c r="D45" s="871"/>
      <c r="E45" s="309">
        <v>262</v>
      </c>
      <c r="F45" s="291"/>
      <c r="G45" s="292">
        <f t="shared" si="1"/>
        <v>0</v>
      </c>
      <c r="H45" s="314">
        <f>SUM(H46:H49)</f>
        <v>0</v>
      </c>
      <c r="I45" s="310">
        <f t="shared" ref="I45:N45" si="15">SUM(I46:I49)</f>
        <v>0</v>
      </c>
      <c r="J45" s="310">
        <f t="shared" si="15"/>
        <v>0</v>
      </c>
      <c r="K45" s="314">
        <f t="shared" si="15"/>
        <v>0</v>
      </c>
      <c r="L45" s="314">
        <f t="shared" si="15"/>
        <v>0</v>
      </c>
      <c r="M45" s="314">
        <f t="shared" si="15"/>
        <v>0</v>
      </c>
      <c r="N45" s="314">
        <f t="shared" si="15"/>
        <v>0</v>
      </c>
    </row>
    <row r="46" spans="1:15" ht="20.25" x14ac:dyDescent="0.25">
      <c r="A46" s="858" t="s">
        <v>36</v>
      </c>
      <c r="B46" s="858"/>
      <c r="C46" s="858"/>
      <c r="D46" s="858"/>
      <c r="E46" s="312"/>
      <c r="F46" s="291" t="s">
        <v>470</v>
      </c>
      <c r="G46" s="292">
        <f t="shared" si="1"/>
        <v>0</v>
      </c>
      <c r="H46" s="388">
        <f t="shared" si="2"/>
        <v>0</v>
      </c>
      <c r="I46" s="294">
        <f>'расшифровка 4'!H139</f>
        <v>0</v>
      </c>
      <c r="J46" s="294"/>
      <c r="K46" s="388">
        <f>'расшифровка 5'!H100</f>
        <v>0</v>
      </c>
      <c r="L46" s="388">
        <f>'расшифровка 6'!H100</f>
        <v>0</v>
      </c>
      <c r="M46" s="388">
        <f>'расшифровка 2'!H95</f>
        <v>0</v>
      </c>
      <c r="N46" s="388"/>
    </row>
    <row r="47" spans="1:15" s="315" customFormat="1" ht="20.25" x14ac:dyDescent="0.25">
      <c r="A47" s="858" t="s">
        <v>503</v>
      </c>
      <c r="B47" s="858"/>
      <c r="C47" s="858"/>
      <c r="D47" s="858"/>
      <c r="E47" s="312"/>
      <c r="F47" s="291" t="s">
        <v>470</v>
      </c>
      <c r="G47" s="292">
        <f t="shared" si="1"/>
        <v>0</v>
      </c>
      <c r="H47" s="388">
        <f t="shared" si="2"/>
        <v>0</v>
      </c>
      <c r="I47" s="294">
        <f>'расшифровка 4'!H140</f>
        <v>0</v>
      </c>
      <c r="J47" s="294"/>
      <c r="K47" s="388">
        <f>'расшифровка 5'!H101</f>
        <v>0</v>
      </c>
      <c r="L47" s="388">
        <f>'расшифровка 6'!H101</f>
        <v>0</v>
      </c>
      <c r="M47" s="388">
        <f>'расшифровка 2'!H96</f>
        <v>0</v>
      </c>
      <c r="N47" s="388"/>
      <c r="O47" s="285"/>
    </row>
    <row r="48" spans="1:15" s="285" customFormat="1" ht="20.25" hidden="1" x14ac:dyDescent="0.25">
      <c r="A48" s="858"/>
      <c r="B48" s="858"/>
      <c r="C48" s="858"/>
      <c r="D48" s="858"/>
      <c r="E48" s="312"/>
      <c r="F48" s="291" t="s">
        <v>470</v>
      </c>
      <c r="G48" s="292">
        <f t="shared" si="1"/>
        <v>0</v>
      </c>
      <c r="H48" s="388">
        <f t="shared" si="2"/>
        <v>0</v>
      </c>
      <c r="I48" s="294">
        <f>'расшифровка 4'!H141</f>
        <v>0</v>
      </c>
      <c r="J48" s="294"/>
      <c r="K48" s="388">
        <f>'расшифровка 5'!H102</f>
        <v>0</v>
      </c>
      <c r="L48" s="388">
        <f>'расшифровка 6'!H102</f>
        <v>0</v>
      </c>
      <c r="M48" s="388">
        <f>'расшифровка 2'!H97</f>
        <v>0</v>
      </c>
      <c r="N48" s="388"/>
    </row>
    <row r="49" spans="1:14" s="285" customFormat="1" ht="20.25" x14ac:dyDescent="0.25">
      <c r="A49" s="858" t="s">
        <v>505</v>
      </c>
      <c r="B49" s="858"/>
      <c r="C49" s="858"/>
      <c r="D49" s="858"/>
      <c r="E49" s="312"/>
      <c r="F49" s="291" t="s">
        <v>470</v>
      </c>
      <c r="G49" s="292">
        <f t="shared" si="1"/>
        <v>0</v>
      </c>
      <c r="H49" s="388">
        <f t="shared" si="2"/>
        <v>0</v>
      </c>
      <c r="I49" s="294">
        <f>'расшифровка 4'!H142</f>
        <v>0</v>
      </c>
      <c r="J49" s="294"/>
      <c r="K49" s="388">
        <f>'расшифровка 5'!H103</f>
        <v>0</v>
      </c>
      <c r="L49" s="388">
        <f>'расшифровка 6'!H103</f>
        <v>0</v>
      </c>
      <c r="M49" s="388">
        <f>'расшифровка 2'!H98</f>
        <v>0</v>
      </c>
      <c r="N49" s="388"/>
    </row>
    <row r="50" spans="1:14" s="285" customFormat="1" ht="46.9" customHeight="1" x14ac:dyDescent="0.25">
      <c r="A50" s="859" t="s">
        <v>413</v>
      </c>
      <c r="B50" s="859"/>
      <c r="C50" s="859"/>
      <c r="D50" s="859"/>
      <c r="E50" s="309">
        <v>263</v>
      </c>
      <c r="F50" s="291" t="s">
        <v>471</v>
      </c>
      <c r="G50" s="292">
        <f t="shared" si="1"/>
        <v>7688509.6500000004</v>
      </c>
      <c r="H50" s="314">
        <f t="shared" si="2"/>
        <v>4414654.6500000004</v>
      </c>
      <c r="I50" s="310">
        <f>I51+I52+I53+I54+I55+I56+I57+I58+I59</f>
        <v>2627693.65</v>
      </c>
      <c r="J50" s="310">
        <f t="shared" ref="J50:N50" si="16">J51+J52+J53+J54+J55+J56+J57+J58+J59</f>
        <v>1786961</v>
      </c>
      <c r="K50" s="314">
        <f t="shared" si="16"/>
        <v>3273855</v>
      </c>
      <c r="L50" s="314">
        <f t="shared" si="16"/>
        <v>0</v>
      </c>
      <c r="M50" s="314">
        <f t="shared" si="16"/>
        <v>0</v>
      </c>
      <c r="N50" s="314">
        <f t="shared" si="16"/>
        <v>0</v>
      </c>
    </row>
    <row r="51" spans="1:14" ht="20.25" x14ac:dyDescent="0.25">
      <c r="A51" s="858" t="s">
        <v>506</v>
      </c>
      <c r="B51" s="858"/>
      <c r="C51" s="858"/>
      <c r="D51" s="858"/>
      <c r="E51" s="312"/>
      <c r="F51" s="291" t="s">
        <v>425</v>
      </c>
      <c r="G51" s="292">
        <f t="shared" si="1"/>
        <v>120320</v>
      </c>
      <c r="H51" s="388">
        <f t="shared" si="2"/>
        <v>120320</v>
      </c>
      <c r="I51" s="294">
        <f>'расшифровка 4'!H158</f>
        <v>76400</v>
      </c>
      <c r="J51" s="294">
        <f>'расшифровка 4'!H166</f>
        <v>43920</v>
      </c>
      <c r="K51" s="388">
        <f>'расшифровка 5'!H121</f>
        <v>0</v>
      </c>
      <c r="L51" s="388">
        <f>'расшифровка 6'!H121</f>
        <v>0</v>
      </c>
      <c r="M51" s="388">
        <f>'расшифровка 2'!H116</f>
        <v>0</v>
      </c>
      <c r="N51" s="388"/>
    </row>
    <row r="52" spans="1:14" ht="20.25" x14ac:dyDescent="0.25">
      <c r="A52" s="858" t="s">
        <v>496</v>
      </c>
      <c r="B52" s="858"/>
      <c r="C52" s="858"/>
      <c r="D52" s="858"/>
      <c r="E52" s="312"/>
      <c r="F52" s="291" t="s">
        <v>425</v>
      </c>
      <c r="G52" s="292">
        <f t="shared" si="1"/>
        <v>0</v>
      </c>
      <c r="H52" s="388">
        <f t="shared" si="2"/>
        <v>0</v>
      </c>
      <c r="I52" s="294">
        <f>'расшифровка 4'!H176</f>
        <v>0</v>
      </c>
      <c r="J52" s="294"/>
      <c r="K52" s="388">
        <f>'расшифровка 5'!H130</f>
        <v>0</v>
      </c>
      <c r="L52" s="388">
        <f>'расшифровка 6'!H130</f>
        <v>0</v>
      </c>
      <c r="M52" s="388">
        <f>'расшифровка 2'!H125</f>
        <v>0</v>
      </c>
      <c r="N52" s="388"/>
    </row>
    <row r="53" spans="1:14" s="285" customFormat="1" ht="20.25" x14ac:dyDescent="0.25">
      <c r="A53" s="858" t="s">
        <v>507</v>
      </c>
      <c r="B53" s="858"/>
      <c r="C53" s="858"/>
      <c r="D53" s="858"/>
      <c r="E53" s="312"/>
      <c r="F53" s="291" t="s">
        <v>425</v>
      </c>
      <c r="G53" s="292">
        <f t="shared" si="1"/>
        <v>1772742</v>
      </c>
      <c r="H53" s="388">
        <f t="shared" si="2"/>
        <v>1772742</v>
      </c>
      <c r="I53" s="294">
        <f>'расшифровка 4'!H186</f>
        <v>1772742</v>
      </c>
      <c r="J53" s="294"/>
      <c r="K53" s="388">
        <f>'расшифровка 5'!H140</f>
        <v>0</v>
      </c>
      <c r="L53" s="388">
        <f>'расшифровка 6'!H140</f>
        <v>0</v>
      </c>
      <c r="M53" s="388">
        <f>'расшифровка 2'!H135</f>
        <v>0</v>
      </c>
      <c r="N53" s="388"/>
    </row>
    <row r="54" spans="1:14" ht="20.25" x14ac:dyDescent="0.25">
      <c r="A54" s="858" t="s">
        <v>508</v>
      </c>
      <c r="B54" s="858"/>
      <c r="C54" s="858"/>
      <c r="D54" s="858"/>
      <c r="E54" s="312"/>
      <c r="F54" s="291" t="s">
        <v>425</v>
      </c>
      <c r="G54" s="292">
        <f t="shared" si="1"/>
        <v>0</v>
      </c>
      <c r="H54" s="388">
        <f t="shared" si="2"/>
        <v>0</v>
      </c>
      <c r="I54" s="294">
        <f>'расшифровка 4'!H194</f>
        <v>0</v>
      </c>
      <c r="J54" s="294"/>
      <c r="K54" s="388">
        <f>'расшифровка 5'!H148</f>
        <v>0</v>
      </c>
      <c r="L54" s="388">
        <f>'расшифровка 6'!H148</f>
        <v>0</v>
      </c>
      <c r="M54" s="388">
        <f>'расшифровка 2'!H143</f>
        <v>0</v>
      </c>
      <c r="N54" s="388"/>
    </row>
    <row r="55" spans="1:14" ht="20.25" x14ac:dyDescent="0.25">
      <c r="A55" s="858" t="s">
        <v>502</v>
      </c>
      <c r="B55" s="858"/>
      <c r="C55" s="858"/>
      <c r="D55" s="858"/>
      <c r="E55" s="312"/>
      <c r="F55" s="291" t="s">
        <v>425</v>
      </c>
      <c r="G55" s="292">
        <f t="shared" si="1"/>
        <v>529911</v>
      </c>
      <c r="H55" s="388">
        <f t="shared" si="2"/>
        <v>521862</v>
      </c>
      <c r="I55" s="294">
        <f>'расшифровка 4'!H253</f>
        <v>521862</v>
      </c>
      <c r="J55" s="294"/>
      <c r="K55" s="388">
        <f>'расшифровка 5'!H192</f>
        <v>8049</v>
      </c>
      <c r="L55" s="388">
        <f>'расшифровка 6'!H192</f>
        <v>0</v>
      </c>
      <c r="M55" s="388">
        <f>'расшифровка 2'!H192</f>
        <v>0</v>
      </c>
      <c r="N55" s="388"/>
    </row>
    <row r="56" spans="1:14" s="285" customFormat="1" ht="20.25" x14ac:dyDescent="0.25">
      <c r="A56" s="858" t="s">
        <v>503</v>
      </c>
      <c r="B56" s="858"/>
      <c r="C56" s="858"/>
      <c r="D56" s="858"/>
      <c r="E56" s="312"/>
      <c r="F56" s="291" t="s">
        <v>425</v>
      </c>
      <c r="G56" s="292">
        <f t="shared" si="1"/>
        <v>3484051</v>
      </c>
      <c r="H56" s="388">
        <f t="shared" si="2"/>
        <v>231275</v>
      </c>
      <c r="I56" s="294">
        <f>'расшифровка 4'!H271</f>
        <v>231275</v>
      </c>
      <c r="J56" s="294">
        <f>'расшифровка 4'!H280</f>
        <v>0</v>
      </c>
      <c r="K56" s="388">
        <f>'расшифровка 5'!H211</f>
        <v>3252776</v>
      </c>
      <c r="L56" s="388">
        <f>'расшифровка 6'!H211</f>
        <v>0</v>
      </c>
      <c r="M56" s="388">
        <f>'расшифровка 2'!H212</f>
        <v>0</v>
      </c>
      <c r="N56" s="388"/>
    </row>
    <row r="57" spans="1:14" ht="20.25" x14ac:dyDescent="0.25">
      <c r="A57" s="858" t="s">
        <v>509</v>
      </c>
      <c r="B57" s="858"/>
      <c r="C57" s="858"/>
      <c r="D57" s="858"/>
      <c r="E57" s="312"/>
      <c r="F57" s="291" t="s">
        <v>425</v>
      </c>
      <c r="G57" s="292">
        <f t="shared" si="1"/>
        <v>0</v>
      </c>
      <c r="H57" s="388">
        <f t="shared" si="2"/>
        <v>0</v>
      </c>
      <c r="I57" s="294">
        <f>'расшифровка 4'!H294</f>
        <v>0</v>
      </c>
      <c r="J57" s="294"/>
      <c r="K57" s="388">
        <f>'расшифровка 5'!H224</f>
        <v>0</v>
      </c>
      <c r="L57" s="388">
        <f>'расшифровка 6'!H224</f>
        <v>0</v>
      </c>
      <c r="M57" s="388">
        <f>'расшифровка 2'!H225</f>
        <v>0</v>
      </c>
      <c r="N57" s="388"/>
    </row>
    <row r="58" spans="1:14" ht="20.25" x14ac:dyDescent="0.25">
      <c r="A58" s="858" t="s">
        <v>505</v>
      </c>
      <c r="B58" s="858"/>
      <c r="C58" s="858"/>
      <c r="D58" s="858"/>
      <c r="E58" s="312"/>
      <c r="F58" s="291" t="s">
        <v>425</v>
      </c>
      <c r="G58" s="292">
        <f t="shared" si="1"/>
        <v>1750041</v>
      </c>
      <c r="H58" s="388">
        <f t="shared" si="2"/>
        <v>1743041</v>
      </c>
      <c r="I58" s="294">
        <f>'расшифровка 4'!H328</f>
        <v>0</v>
      </c>
      <c r="J58" s="294">
        <f>'расшифровка 4'!H351</f>
        <v>1743041</v>
      </c>
      <c r="K58" s="388">
        <f>'расшифровка 5'!H246</f>
        <v>7000</v>
      </c>
      <c r="L58" s="388">
        <f>'расшифровка 6'!H258</f>
        <v>0</v>
      </c>
      <c r="M58" s="388">
        <f>'расшифровка 2'!H264</f>
        <v>0</v>
      </c>
      <c r="N58" s="388"/>
    </row>
    <row r="59" spans="1:14" ht="20.25" x14ac:dyDescent="0.25">
      <c r="A59" s="858" t="s">
        <v>510</v>
      </c>
      <c r="B59" s="858"/>
      <c r="C59" s="858"/>
      <c r="D59" s="858"/>
      <c r="E59" s="312"/>
      <c r="F59" s="291" t="s">
        <v>425</v>
      </c>
      <c r="G59" s="292">
        <f t="shared" si="1"/>
        <v>31444.65</v>
      </c>
      <c r="H59" s="388">
        <f t="shared" si="2"/>
        <v>25414.65</v>
      </c>
      <c r="I59" s="294">
        <f>'расшифровка 4'!H430</f>
        <v>25414.65</v>
      </c>
      <c r="J59" s="294">
        <f>'расшифровка 4'!H438</f>
        <v>0</v>
      </c>
      <c r="K59" s="388">
        <f>'расшифровка 5'!H270</f>
        <v>6030</v>
      </c>
      <c r="L59" s="388">
        <f>'расшифровка 6'!H282</f>
        <v>0</v>
      </c>
      <c r="M59" s="388">
        <f>'расшифровка 2'!H367</f>
        <v>0</v>
      </c>
      <c r="N59" s="388"/>
    </row>
    <row r="60" spans="1:14" ht="20.25" x14ac:dyDescent="0.25">
      <c r="A60" s="857" t="s">
        <v>479</v>
      </c>
      <c r="B60" s="857"/>
      <c r="C60" s="857"/>
      <c r="D60" s="857"/>
      <c r="E60" s="312"/>
      <c r="F60" s="291" t="s">
        <v>425</v>
      </c>
      <c r="G60" s="292">
        <f t="shared" si="1"/>
        <v>3252776</v>
      </c>
      <c r="H60" s="320">
        <f t="shared" si="2"/>
        <v>0</v>
      </c>
      <c r="I60" s="318"/>
      <c r="J60" s="318"/>
      <c r="K60" s="321">
        <v>3252776</v>
      </c>
      <c r="L60" s="321"/>
      <c r="M60" s="321"/>
      <c r="N60" s="420"/>
    </row>
    <row r="61" spans="1:14" ht="20.25" x14ac:dyDescent="0.25">
      <c r="A61" s="857" t="s">
        <v>480</v>
      </c>
      <c r="B61" s="857"/>
      <c r="C61" s="857"/>
      <c r="D61" s="857"/>
      <c r="E61" s="312"/>
      <c r="F61" s="291" t="s">
        <v>425</v>
      </c>
      <c r="G61" s="292">
        <f t="shared" ref="G61" si="17">H61+K61+L61+M61</f>
        <v>0</v>
      </c>
      <c r="H61" s="320">
        <f t="shared" ref="H61" si="18">J61+I61</f>
        <v>0</v>
      </c>
      <c r="I61" s="318"/>
      <c r="J61" s="318"/>
      <c r="K61" s="321"/>
      <c r="L61" s="321"/>
      <c r="M61" s="321"/>
      <c r="N61" s="420"/>
    </row>
    <row r="62" spans="1:14" ht="20.25" hidden="1" x14ac:dyDescent="0.25">
      <c r="A62" s="873" t="s">
        <v>414</v>
      </c>
      <c r="B62" s="873"/>
      <c r="C62" s="873"/>
      <c r="D62" s="873"/>
      <c r="E62" s="312">
        <v>300</v>
      </c>
      <c r="F62" s="291" t="s">
        <v>30</v>
      </c>
      <c r="G62" s="292">
        <f t="shared" si="1"/>
        <v>0</v>
      </c>
      <c r="H62" s="388">
        <f t="shared" si="2"/>
        <v>0</v>
      </c>
      <c r="I62" s="319"/>
      <c r="J62" s="319"/>
      <c r="K62" s="389"/>
      <c r="L62" s="389"/>
      <c r="M62" s="389"/>
      <c r="N62" s="420"/>
    </row>
    <row r="63" spans="1:14" ht="20.25" hidden="1" x14ac:dyDescent="0.25">
      <c r="A63" s="873" t="s">
        <v>415</v>
      </c>
      <c r="B63" s="873"/>
      <c r="C63" s="873"/>
      <c r="D63" s="873"/>
      <c r="E63" s="312">
        <v>310</v>
      </c>
      <c r="F63" s="291" t="s">
        <v>471</v>
      </c>
      <c r="G63" s="292">
        <f t="shared" si="1"/>
        <v>0</v>
      </c>
      <c r="H63" s="388">
        <f t="shared" si="2"/>
        <v>0</v>
      </c>
      <c r="I63" s="319"/>
      <c r="J63" s="319"/>
      <c r="K63" s="389"/>
      <c r="L63" s="389"/>
      <c r="M63" s="389"/>
      <c r="N63" s="420"/>
    </row>
    <row r="64" spans="1:14" ht="20.25" hidden="1" x14ac:dyDescent="0.25">
      <c r="A64" s="873" t="s">
        <v>416</v>
      </c>
      <c r="B64" s="873"/>
      <c r="C64" s="873"/>
      <c r="D64" s="873"/>
      <c r="E64" s="312">
        <v>320</v>
      </c>
      <c r="F64" s="291" t="s">
        <v>471</v>
      </c>
      <c r="G64" s="292">
        <f t="shared" si="1"/>
        <v>0</v>
      </c>
      <c r="H64" s="388">
        <f t="shared" si="2"/>
        <v>0</v>
      </c>
      <c r="I64" s="319"/>
      <c r="J64" s="319"/>
      <c r="K64" s="389"/>
      <c r="L64" s="389"/>
      <c r="M64" s="389"/>
      <c r="N64" s="420"/>
    </row>
    <row r="65" spans="1:15" ht="20.25" hidden="1" x14ac:dyDescent="0.25">
      <c r="A65" s="873" t="s">
        <v>417</v>
      </c>
      <c r="B65" s="873"/>
      <c r="C65" s="873"/>
      <c r="D65" s="873"/>
      <c r="E65" s="312">
        <v>400</v>
      </c>
      <c r="F65" s="291" t="s">
        <v>471</v>
      </c>
      <c r="G65" s="292">
        <f t="shared" si="1"/>
        <v>0</v>
      </c>
      <c r="H65" s="388">
        <f t="shared" si="2"/>
        <v>0</v>
      </c>
      <c r="I65" s="319"/>
      <c r="J65" s="319"/>
      <c r="K65" s="389"/>
      <c r="L65" s="389"/>
      <c r="M65" s="389"/>
      <c r="N65" s="420"/>
    </row>
    <row r="66" spans="1:15" ht="20.25" hidden="1" x14ac:dyDescent="0.25">
      <c r="A66" s="873" t="s">
        <v>418</v>
      </c>
      <c r="B66" s="873"/>
      <c r="C66" s="873"/>
      <c r="D66" s="873"/>
      <c r="E66" s="312">
        <v>410</v>
      </c>
      <c r="F66" s="291" t="s">
        <v>471</v>
      </c>
      <c r="G66" s="292">
        <f t="shared" si="1"/>
        <v>0</v>
      </c>
      <c r="H66" s="388">
        <f t="shared" si="2"/>
        <v>0</v>
      </c>
      <c r="I66" s="319"/>
      <c r="J66" s="319"/>
      <c r="K66" s="389"/>
      <c r="L66" s="389"/>
      <c r="M66" s="389"/>
      <c r="N66" s="420"/>
    </row>
    <row r="67" spans="1:15" ht="20.25" hidden="1" x14ac:dyDescent="0.25">
      <c r="A67" s="873" t="s">
        <v>419</v>
      </c>
      <c r="B67" s="873"/>
      <c r="C67" s="873"/>
      <c r="D67" s="873"/>
      <c r="E67" s="312">
        <v>420</v>
      </c>
      <c r="F67" s="291" t="s">
        <v>471</v>
      </c>
      <c r="G67" s="292">
        <f t="shared" si="1"/>
        <v>0</v>
      </c>
      <c r="H67" s="388">
        <f t="shared" si="2"/>
        <v>0</v>
      </c>
      <c r="I67" s="319"/>
      <c r="J67" s="319"/>
      <c r="K67" s="389"/>
      <c r="L67" s="389"/>
      <c r="M67" s="389"/>
      <c r="N67" s="420"/>
    </row>
    <row r="68" spans="1:15" ht="28.9" customHeight="1" x14ac:dyDescent="0.25">
      <c r="A68" s="874" t="s">
        <v>420</v>
      </c>
      <c r="B68" s="874"/>
      <c r="C68" s="874"/>
      <c r="D68" s="874"/>
      <c r="E68" s="421">
        <v>500</v>
      </c>
      <c r="F68" s="291" t="s">
        <v>30</v>
      </c>
      <c r="G68" s="292">
        <f t="shared" si="1"/>
        <v>0</v>
      </c>
      <c r="H68" s="320">
        <f t="shared" si="2"/>
        <v>0</v>
      </c>
      <c r="I68" s="321"/>
      <c r="J68" s="321"/>
      <c r="K68" s="321"/>
      <c r="L68" s="321"/>
      <c r="M68" s="321"/>
      <c r="N68" s="420"/>
    </row>
    <row r="69" spans="1:15" ht="20.25" hidden="1" x14ac:dyDescent="0.25">
      <c r="A69" s="872" t="s">
        <v>421</v>
      </c>
      <c r="B69" s="872"/>
      <c r="C69" s="872"/>
      <c r="D69" s="872"/>
      <c r="E69" s="293">
        <v>600</v>
      </c>
      <c r="F69" s="316" t="s">
        <v>30</v>
      </c>
      <c r="G69" s="317">
        <f t="shared" si="1"/>
        <v>0</v>
      </c>
      <c r="H69" s="294">
        <f t="shared" si="2"/>
        <v>0</v>
      </c>
      <c r="I69" s="319"/>
      <c r="J69" s="319"/>
      <c r="K69" s="319"/>
      <c r="L69" s="319"/>
      <c r="M69" s="319"/>
      <c r="N69" s="319"/>
    </row>
    <row r="70" spans="1:15" ht="20.25" x14ac:dyDescent="0.25">
      <c r="A70" s="322"/>
      <c r="B70" s="322"/>
      <c r="C70" s="322"/>
      <c r="D70" s="322"/>
      <c r="E70" s="322"/>
      <c r="F70" s="322"/>
      <c r="G70" s="322"/>
      <c r="H70" s="322"/>
      <c r="I70" s="323"/>
      <c r="J70" s="323"/>
      <c r="K70" s="323"/>
      <c r="L70" s="323"/>
      <c r="M70" s="323"/>
      <c r="N70" s="323"/>
    </row>
    <row r="71" spans="1:15" ht="20.25" x14ac:dyDescent="0.3">
      <c r="A71" s="324" t="s">
        <v>422</v>
      </c>
      <c r="B71" s="325"/>
      <c r="C71" s="326"/>
      <c r="D71" s="326"/>
      <c r="E71" s="326"/>
      <c r="F71" s="327"/>
      <c r="G71" s="328"/>
      <c r="H71" s="328"/>
      <c r="I71" s="326" t="s">
        <v>423</v>
      </c>
      <c r="J71" s="326"/>
      <c r="K71" s="326"/>
      <c r="L71" s="326"/>
      <c r="M71" s="326"/>
      <c r="N71" s="326"/>
    </row>
    <row r="73" spans="1:15" ht="46.9" customHeight="1" x14ac:dyDescent="0.2"/>
    <row r="75" spans="1:15" s="302" customFormat="1" x14ac:dyDescent="0.2">
      <c r="A75" s="273"/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</row>
    <row r="77" spans="1:15" ht="45.75" customHeight="1" x14ac:dyDescent="0.2"/>
  </sheetData>
  <sheetProtection password="CC7B" sheet="1" objects="1" scenarios="1" formatCells="0" formatColumns="0" formatRows="0"/>
  <mergeCells count="87">
    <mergeCell ref="A61:D61"/>
    <mergeCell ref="A18:D18"/>
    <mergeCell ref="P6:P7"/>
    <mergeCell ref="P8:P9"/>
    <mergeCell ref="P10:P11"/>
    <mergeCell ref="A4:D7"/>
    <mergeCell ref="E4:E7"/>
    <mergeCell ref="F4:F7"/>
    <mergeCell ref="G4:N4"/>
    <mergeCell ref="G5:G7"/>
    <mergeCell ref="A8:D8"/>
    <mergeCell ref="A9:D9"/>
    <mergeCell ref="A10:D10"/>
    <mergeCell ref="A11:D11"/>
    <mergeCell ref="A38:D38"/>
    <mergeCell ref="A29:D29"/>
    <mergeCell ref="T6:T7"/>
    <mergeCell ref="U6:U7"/>
    <mergeCell ref="V6:V7"/>
    <mergeCell ref="W6:W7"/>
    <mergeCell ref="Q8:Q9"/>
    <mergeCell ref="Q10:Q11"/>
    <mergeCell ref="Q6:Q7"/>
    <mergeCell ref="P20:S20"/>
    <mergeCell ref="H6:J6"/>
    <mergeCell ref="H5:N5"/>
    <mergeCell ref="K6:K7"/>
    <mergeCell ref="L6:L7"/>
    <mergeCell ref="M6:N6"/>
    <mergeCell ref="A30:D30"/>
    <mergeCell ref="A25:D25"/>
    <mergeCell ref="A12:D12"/>
    <mergeCell ref="A13:D13"/>
    <mergeCell ref="A14:D14"/>
    <mergeCell ref="A15:D15"/>
    <mergeCell ref="A16:D16"/>
    <mergeCell ref="A17:D17"/>
    <mergeCell ref="A20:D20"/>
    <mergeCell ref="A21:D21"/>
    <mergeCell ref="A22:D22"/>
    <mergeCell ref="A23:D23"/>
    <mergeCell ref="A24:D24"/>
    <mergeCell ref="A19:D19"/>
    <mergeCell ref="A69:D69"/>
    <mergeCell ref="A62:D62"/>
    <mergeCell ref="A63:D63"/>
    <mergeCell ref="A64:D64"/>
    <mergeCell ref="A65:D65"/>
    <mergeCell ref="A66:D66"/>
    <mergeCell ref="A67:D67"/>
    <mergeCell ref="A68:D68"/>
    <mergeCell ref="A41:D41"/>
    <mergeCell ref="A42:D42"/>
    <mergeCell ref="A43:D43"/>
    <mergeCell ref="A44:D44"/>
    <mergeCell ref="A54:D54"/>
    <mergeCell ref="A45:D45"/>
    <mergeCell ref="A47:D47"/>
    <mergeCell ref="A48:D48"/>
    <mergeCell ref="A1:K1"/>
    <mergeCell ref="A2:K2"/>
    <mergeCell ref="A3:K3"/>
    <mergeCell ref="L1:N1"/>
    <mergeCell ref="A40:D40"/>
    <mergeCell ref="A39:D39"/>
    <mergeCell ref="A26:D26"/>
    <mergeCell ref="A27:D27"/>
    <mergeCell ref="A28:D28"/>
    <mergeCell ref="A31:D31"/>
    <mergeCell ref="A32:D32"/>
    <mergeCell ref="A33:D33"/>
    <mergeCell ref="A34:D34"/>
    <mergeCell ref="A35:D35"/>
    <mergeCell ref="A36:D36"/>
    <mergeCell ref="A37:D37"/>
    <mergeCell ref="A60:D60"/>
    <mergeCell ref="A46:D46"/>
    <mergeCell ref="A49:D49"/>
    <mergeCell ref="A50:D50"/>
    <mergeCell ref="A51:D51"/>
    <mergeCell ref="A52:D52"/>
    <mergeCell ref="A53:D53"/>
    <mergeCell ref="A59:D59"/>
    <mergeCell ref="A55:D55"/>
    <mergeCell ref="A56:D56"/>
    <mergeCell ref="A57:D57"/>
    <mergeCell ref="A58:D58"/>
  </mergeCells>
  <conditionalFormatting sqref="P17:T17 P4">
    <cfRule type="cellIs" dxfId="0" priority="1" operator="lessThan">
      <formula>0</formula>
    </cfRule>
  </conditionalFormatting>
  <pageMargins left="0.31496062992125984" right="0.19685039370078741" top="0.35433070866141736" bottom="0.23622047244094491" header="0.31496062992125984" footer="0.15748031496062992"/>
  <pageSetup paperSize="9" scale="4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расшифровка 4</vt:lpstr>
      <vt:lpstr>расшифровка 5</vt:lpstr>
      <vt:lpstr>расшифровка 6</vt:lpstr>
      <vt:lpstr>расшифровка 2</vt:lpstr>
      <vt:lpstr>ПРОВЕРКА</vt:lpstr>
      <vt:lpstr>ПЕЧАТЬ ПФХД</vt:lpstr>
      <vt:lpstr>ПЕЧАТЬ 2020</vt:lpstr>
      <vt:lpstr>'ПЕЧАТЬ 2020'!Область_печати</vt:lpstr>
      <vt:lpstr>'ПЕЧАТЬ ПФХД'!Область_печати</vt:lpstr>
      <vt:lpstr>'расшифровка 2'!Область_печати</vt:lpstr>
      <vt:lpstr>'расшифровка 4'!Область_печати</vt:lpstr>
      <vt:lpstr>'расшифровка 5'!Область_печати</vt:lpstr>
      <vt:lpstr>'расшифровка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</dc:creator>
  <cp:lastModifiedBy>ДОМ</cp:lastModifiedBy>
  <cp:lastPrinted>2020-03-17T04:27:35Z</cp:lastPrinted>
  <dcterms:created xsi:type="dcterms:W3CDTF">2016-11-02T07:05:09Z</dcterms:created>
  <dcterms:modified xsi:type="dcterms:W3CDTF">2020-03-17T05:35:47Z</dcterms:modified>
</cp:coreProperties>
</file>